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72" windowWidth="22020" windowHeight="9288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AQ26" i="1"/>
  <c r="AL26"/>
  <c r="AG26"/>
  <c r="AB26"/>
  <c r="W26"/>
  <c r="R26"/>
  <c r="M26"/>
  <c r="H26"/>
  <c r="C26"/>
  <c r="AQ25"/>
  <c r="AL25"/>
  <c r="AG25"/>
  <c r="AB25"/>
  <c r="W25"/>
  <c r="R25"/>
  <c r="M25"/>
  <c r="H25"/>
  <c r="C25"/>
  <c r="AQ24"/>
  <c r="AL24"/>
  <c r="AG24"/>
  <c r="AB24"/>
  <c r="W24"/>
  <c r="R24"/>
  <c r="M24"/>
  <c r="H24"/>
  <c r="C24"/>
  <c r="AQ23"/>
  <c r="AL23"/>
  <c r="AG23"/>
  <c r="AB23"/>
  <c r="W23"/>
  <c r="R23"/>
  <c r="M23"/>
  <c r="H23"/>
  <c r="C23"/>
  <c r="AU22"/>
  <c r="AT22"/>
  <c r="AS22"/>
  <c r="AR22"/>
  <c r="AQ22" s="1"/>
  <c r="AP22"/>
  <c r="AO22"/>
  <c r="AN22"/>
  <c r="AM22"/>
  <c r="AL22"/>
  <c r="AK22"/>
  <c r="AJ22"/>
  <c r="AI22"/>
  <c r="AH22"/>
  <c r="AG22" s="1"/>
  <c r="AF22"/>
  <c r="AE22"/>
  <c r="AD22"/>
  <c r="AC22"/>
  <c r="AB22"/>
  <c r="AA22"/>
  <c r="Z22"/>
  <c r="Y22"/>
  <c r="X22"/>
  <c r="W22" s="1"/>
  <c r="V22"/>
  <c r="U22"/>
  <c r="T22"/>
  <c r="S22"/>
  <c r="R22"/>
  <c r="Q22"/>
  <c r="P22"/>
  <c r="O22"/>
  <c r="N22"/>
  <c r="M22" s="1"/>
  <c r="L22"/>
  <c r="K22"/>
  <c r="J22"/>
  <c r="I22"/>
  <c r="H22"/>
  <c r="G22"/>
  <c r="F22"/>
  <c r="E22"/>
  <c r="D22"/>
  <c r="C22" s="1"/>
  <c r="AQ21"/>
  <c r="AL21"/>
  <c r="AG21"/>
  <c r="AB21"/>
  <c r="W21"/>
  <c r="R21"/>
  <c r="M21"/>
  <c r="H21"/>
  <c r="C21"/>
  <c r="AQ18"/>
  <c r="AL18"/>
  <c r="AG18"/>
  <c r="AB18"/>
  <c r="W18"/>
  <c r="R18"/>
  <c r="M18"/>
  <c r="H18"/>
  <c r="C18"/>
  <c r="AQ17"/>
  <c r="AL17"/>
  <c r="AG17"/>
  <c r="AB17"/>
  <c r="W17"/>
  <c r="R17"/>
  <c r="M17"/>
  <c r="H17"/>
  <c r="C17"/>
  <c r="AQ16"/>
  <c r="AL16"/>
  <c r="AG16"/>
  <c r="AB16"/>
  <c r="W16"/>
  <c r="R16"/>
  <c r="M16"/>
  <c r="H16"/>
  <c r="C16"/>
  <c r="AQ15"/>
  <c r="AL15"/>
  <c r="AG15"/>
  <c r="AB15"/>
  <c r="W15"/>
  <c r="R15"/>
  <c r="M15"/>
  <c r="H15"/>
  <c r="C15"/>
  <c r="AS10"/>
  <c r="AS9" s="1"/>
  <c r="AN10"/>
  <c r="AI10"/>
  <c r="AI9" s="1"/>
  <c r="AD10"/>
  <c r="Y10"/>
  <c r="Y9" s="1"/>
  <c r="T10"/>
  <c r="O10"/>
  <c r="O9" s="1"/>
  <c r="J10"/>
  <c r="E10"/>
  <c r="E9" s="1"/>
  <c r="AR9"/>
  <c r="AN9"/>
  <c r="AM9"/>
  <c r="AH9"/>
  <c r="AD9"/>
  <c r="AC9"/>
  <c r="X9"/>
  <c r="T9"/>
  <c r="S9"/>
  <c r="N9"/>
  <c r="J9"/>
  <c r="I9"/>
  <c r="D9"/>
  <c r="H4"/>
  <c r="O19" l="1"/>
  <c r="P13"/>
  <c r="O27" s="1"/>
  <c r="AI19"/>
  <c r="F13"/>
  <c r="E19"/>
  <c r="E27" s="1"/>
  <c r="Y19"/>
  <c r="Y27" s="1"/>
  <c r="Z13"/>
  <c r="AS27"/>
  <c r="AS19"/>
  <c r="AT13"/>
  <c r="AR27"/>
  <c r="AJ12"/>
  <c r="K13"/>
  <c r="J27" s="1"/>
  <c r="J19"/>
  <c r="N19"/>
  <c r="AD19"/>
  <c r="AE13" s="1"/>
  <c r="AH19"/>
  <c r="I19"/>
  <c r="AC19"/>
  <c r="F12"/>
  <c r="F10" s="1"/>
  <c r="F9" s="1"/>
  <c r="AT12"/>
  <c r="AT10" s="1"/>
  <c r="AT9" s="1"/>
  <c r="U13"/>
  <c r="T27" s="1"/>
  <c r="D19"/>
  <c r="T19"/>
  <c r="X19"/>
  <c r="AN19"/>
  <c r="AO13" s="1"/>
  <c r="AR19"/>
  <c r="S19"/>
  <c r="AM19"/>
  <c r="F19" l="1"/>
  <c r="U12"/>
  <c r="AT27"/>
  <c r="AT19"/>
  <c r="AU14"/>
  <c r="AU10" s="1"/>
  <c r="AU9" s="1"/>
  <c r="K12"/>
  <c r="P12"/>
  <c r="P10" s="1"/>
  <c r="P9" s="1"/>
  <c r="AN27"/>
  <c r="AD27"/>
  <c r="AO12"/>
  <c r="AO10" s="1"/>
  <c r="AO9" s="1"/>
  <c r="AJ10"/>
  <c r="AJ9" s="1"/>
  <c r="N27"/>
  <c r="AJ13"/>
  <c r="AI27" s="1"/>
  <c r="AE12"/>
  <c r="AE10" s="1"/>
  <c r="AE9" s="1"/>
  <c r="Z12"/>
  <c r="Z10" s="1"/>
  <c r="Z9" s="1"/>
  <c r="AH27"/>
  <c r="X27"/>
  <c r="D27"/>
  <c r="U10" l="1"/>
  <c r="U9" s="1"/>
  <c r="S27"/>
  <c r="G14"/>
  <c r="AM27"/>
  <c r="Z19"/>
  <c r="AA14" s="1"/>
  <c r="AA10" s="1"/>
  <c r="AA9" s="1"/>
  <c r="AJ19"/>
  <c r="AE19"/>
  <c r="K10"/>
  <c r="K9" s="1"/>
  <c r="I27"/>
  <c r="AO19"/>
  <c r="AP14"/>
  <c r="AP10" s="1"/>
  <c r="AP9" s="1"/>
  <c r="P19"/>
  <c r="Q14" s="1"/>
  <c r="Q10" s="1"/>
  <c r="Q9" s="1"/>
  <c r="AU19"/>
  <c r="AQ19" s="1"/>
  <c r="AQ9" s="1"/>
  <c r="AQ20" s="1"/>
  <c r="AC27"/>
  <c r="Q19" l="1"/>
  <c r="Q27"/>
  <c r="AA19"/>
  <c r="AA27"/>
  <c r="K19"/>
  <c r="G10"/>
  <c r="G9" s="1"/>
  <c r="F27"/>
  <c r="AU27"/>
  <c r="AO27"/>
  <c r="AP27"/>
  <c r="AP19"/>
  <c r="U19"/>
  <c r="W19"/>
  <c r="W9" s="1"/>
  <c r="W20" s="1"/>
  <c r="M19"/>
  <c r="M9" s="1"/>
  <c r="M20" s="1"/>
  <c r="P27"/>
  <c r="AL19"/>
  <c r="AL9" s="1"/>
  <c r="AL20" s="1"/>
  <c r="AF14"/>
  <c r="AF10" s="1"/>
  <c r="AF9" s="1"/>
  <c r="AK14"/>
  <c r="Z27"/>
  <c r="K27" l="1"/>
  <c r="AF19"/>
  <c r="AB19" s="1"/>
  <c r="AB9" s="1"/>
  <c r="AB20" s="1"/>
  <c r="AF27"/>
  <c r="AK10"/>
  <c r="AK9" s="1"/>
  <c r="AJ27"/>
  <c r="G19"/>
  <c r="C19" s="1"/>
  <c r="C9" s="1"/>
  <c r="C20" s="1"/>
  <c r="G27"/>
  <c r="V14"/>
  <c r="V10" s="1"/>
  <c r="V9" s="1"/>
  <c r="AE27"/>
  <c r="L14"/>
  <c r="L10" s="1"/>
  <c r="L9" s="1"/>
  <c r="L19" l="1"/>
  <c r="H19" s="1"/>
  <c r="H9" s="1"/>
  <c r="H20" s="1"/>
  <c r="L27"/>
  <c r="V19"/>
  <c r="R19" s="1"/>
  <c r="R9" s="1"/>
  <c r="R20" s="1"/>
  <c r="AK19"/>
  <c r="AG19" s="1"/>
  <c r="AG9" s="1"/>
  <c r="AG20" s="1"/>
  <c r="U27"/>
  <c r="AK27" l="1"/>
  <c r="V27"/>
</calcChain>
</file>

<file path=xl/sharedStrings.xml><?xml version="1.0" encoding="utf-8"?>
<sst xmlns="http://schemas.openxmlformats.org/spreadsheetml/2006/main" count="239" uniqueCount="53">
  <si>
    <t>Заполняется в тыс. кВт.ч. !</t>
  </si>
  <si>
    <t>тыс. кВт.ч.</t>
  </si>
  <si>
    <t>Баланс электрической энергии по сетям ВН, СН1, СН2, и НН</t>
  </si>
  <si>
    <t>№ п.п.</t>
  </si>
  <si>
    <t>Показатели</t>
  </si>
  <si>
    <t>Принято регулирующим органом на 2019 год</t>
  </si>
  <si>
    <t>Факт за 2019 год</t>
  </si>
  <si>
    <t>Принято регулирующим органом на 2020 год</t>
  </si>
  <si>
    <t>По данным организации на 2021 год</t>
  </si>
  <si>
    <t>По данным организации на 1 полугодие 2021 года</t>
  </si>
  <si>
    <t>По данным организации на 2 полугодие 2021 года</t>
  </si>
  <si>
    <t>По данным экспертов на 2021 год</t>
  </si>
  <si>
    <t>По данным экспертов  на 1 полугодие 2021 года</t>
  </si>
  <si>
    <t>По данным экспертов на 2 полугодие 2021 года</t>
  </si>
  <si>
    <t>Всего</t>
  </si>
  <si>
    <t>ВН</t>
  </si>
  <si>
    <t>СН1</t>
  </si>
  <si>
    <t>СН2</t>
  </si>
  <si>
    <t>НН</t>
  </si>
  <si>
    <t>1.</t>
  </si>
  <si>
    <t xml:space="preserve">Поступление эл.энергии в сеть , ВСЕГО </t>
  </si>
  <si>
    <t>1.1.</t>
  </si>
  <si>
    <t>из смежной сети, всего</t>
  </si>
  <si>
    <t>х</t>
  </si>
  <si>
    <t xml:space="preserve">    в том числе из сети</t>
  </si>
  <si>
    <t>1.1.1.</t>
  </si>
  <si>
    <t>1.1.2.</t>
  </si>
  <si>
    <t>1.1.3.</t>
  </si>
  <si>
    <t>1.2.</t>
  </si>
  <si>
    <t>от электростанций</t>
  </si>
  <si>
    <t>1.3.</t>
  </si>
  <si>
    <t>от ОАО "ФСК ЕЭС"</t>
  </si>
  <si>
    <t>1.4.</t>
  </si>
  <si>
    <t xml:space="preserve">от филиала "Владимирэнерго" ОАО "МРСК Центра и Приволжья" </t>
  </si>
  <si>
    <t>1.5.</t>
  </si>
  <si>
    <t>от других сетевых организаций</t>
  </si>
  <si>
    <t>2.</t>
  </si>
  <si>
    <t xml:space="preserve">Потери электроэнергии в сети </t>
  </si>
  <si>
    <t>2.1.</t>
  </si>
  <si>
    <t>то же в % (п.2./п.1.)</t>
  </si>
  <si>
    <t>3.</t>
  </si>
  <si>
    <t>Расход электроэнергии на производственные и хознужды</t>
  </si>
  <si>
    <t>4.</t>
  </si>
  <si>
    <t xml:space="preserve">Полезный отпуск из сети </t>
  </si>
  <si>
    <t>4.1.</t>
  </si>
  <si>
    <t>собственное потребление</t>
  </si>
  <si>
    <t>4.2.</t>
  </si>
  <si>
    <t>потребителям, присоединенным к сети</t>
  </si>
  <si>
    <t>4.3.</t>
  </si>
  <si>
    <t xml:space="preserve">переток в филиал "Владимирэнерго" ОАО "МРСК Центра и Приволжья" </t>
  </si>
  <si>
    <t>4.4.</t>
  </si>
  <si>
    <t>переток в другие сетевые организации</t>
  </si>
  <si>
    <t>Проверка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</si>
</sst>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#,##0.00000"/>
    <numFmt numFmtId="165" formatCode="#,##0.000"/>
    <numFmt numFmtId="166" formatCode="#,##0.0000"/>
    <numFmt numFmtId="168" formatCode="#,##0.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B0F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Franklin Gothic Medium"/>
      <family val="2"/>
      <charset val="204"/>
    </font>
    <font>
      <b/>
      <sz val="14"/>
      <name val="Times New Roman"/>
      <family val="1"/>
      <charset val="204"/>
    </font>
    <font>
      <b/>
      <sz val="9"/>
      <name val="Tahoma"/>
      <family val="2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ahoma"/>
      <family val="2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 applyBorder="0">
      <alignment horizontal="center" vertical="center" wrapText="1"/>
    </xf>
    <xf numFmtId="0" fontId="7" fillId="0" borderId="1" applyBorder="0">
      <alignment horizontal="center" vertical="center" wrapText="1"/>
    </xf>
    <xf numFmtId="4" fontId="10" fillId="2" borderId="0" applyFont="0" applyBorder="0">
      <alignment horizontal="right"/>
    </xf>
    <xf numFmtId="4" fontId="10" fillId="3" borderId="19" applyBorder="0">
      <alignment horizontal="right"/>
    </xf>
  </cellStyleXfs>
  <cellXfs count="80">
    <xf numFmtId="0" fontId="0" fillId="0" borderId="0" xfId="0"/>
    <xf numFmtId="0" fontId="2" fillId="0" borderId="0" xfId="0" applyNumberFormat="1" applyFont="1" applyFill="1" applyBorder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4" fillId="0" borderId="0" xfId="0" applyFont="1" applyFill="1" applyAlignment="1" applyProtection="1">
      <protection locked="0"/>
    </xf>
    <xf numFmtId="0" fontId="3" fillId="0" borderId="0" xfId="0" applyNumberFormat="1" applyFont="1" applyFill="1" applyBorder="1" applyAlignment="1" applyProtection="1">
      <alignment vertical="top"/>
      <protection locked="0"/>
    </xf>
    <xf numFmtId="0" fontId="3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8" fillId="0" borderId="2" xfId="3" applyFont="1" applyBorder="1" applyProtection="1">
      <alignment horizontal="center" vertical="center" wrapText="1"/>
      <protection locked="0"/>
    </xf>
    <xf numFmtId="0" fontId="8" fillId="0" borderId="3" xfId="3" applyFont="1" applyBorder="1" applyAlignment="1" applyProtection="1">
      <alignment horizontal="center" vertical="center" wrapText="1"/>
      <protection locked="0"/>
    </xf>
    <xf numFmtId="0" fontId="8" fillId="0" borderId="4" xfId="3" applyFont="1" applyFill="1" applyBorder="1" applyAlignment="1" applyProtection="1">
      <alignment horizontal="center" vertical="center"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8" fillId="0" borderId="6" xfId="3" applyFont="1" applyFill="1" applyBorder="1" applyAlignment="1" applyProtection="1">
      <alignment horizontal="center" vertical="center" wrapText="1"/>
      <protection locked="0"/>
    </xf>
    <xf numFmtId="0" fontId="8" fillId="0" borderId="7" xfId="3" applyFont="1" applyBorder="1" applyProtection="1">
      <alignment horizontal="center" vertical="center" wrapText="1"/>
      <protection locked="0"/>
    </xf>
    <xf numFmtId="0" fontId="8" fillId="0" borderId="8" xfId="3" applyFont="1" applyBorder="1" applyAlignment="1" applyProtection="1">
      <alignment horizontal="center" vertical="center" wrapText="1"/>
      <protection locked="0"/>
    </xf>
    <xf numFmtId="0" fontId="8" fillId="0" borderId="7" xfId="3" applyFont="1" applyBorder="1" applyProtection="1">
      <alignment horizontal="center" vertical="center" wrapText="1"/>
      <protection locked="0"/>
    </xf>
    <xf numFmtId="0" fontId="8" fillId="0" borderId="9" xfId="3" applyFont="1" applyBorder="1" applyProtection="1">
      <alignment horizontal="center" vertical="center" wrapText="1"/>
      <protection locked="0"/>
    </xf>
    <xf numFmtId="0" fontId="8" fillId="0" borderId="10" xfId="3" applyFont="1" applyBorder="1" applyProtection="1">
      <alignment horizontal="center" vertical="center" wrapText="1"/>
      <protection locked="0"/>
    </xf>
    <xf numFmtId="0" fontId="9" fillId="0" borderId="11" xfId="3" applyFont="1" applyBorder="1" applyProtection="1">
      <alignment horizontal="center" vertical="center" wrapText="1"/>
      <protection locked="0"/>
    </xf>
    <xf numFmtId="0" fontId="9" fillId="0" borderId="12" xfId="3" applyFont="1" applyBorder="1" applyAlignment="1" applyProtection="1">
      <alignment horizontal="center" vertical="center" wrapText="1"/>
      <protection locked="0"/>
    </xf>
    <xf numFmtId="0" fontId="9" fillId="0" borderId="13" xfId="3" applyFont="1" applyBorder="1" applyProtection="1">
      <alignment horizontal="center" vertical="center" wrapText="1"/>
      <protection locked="0"/>
    </xf>
    <xf numFmtId="0" fontId="9" fillId="0" borderId="14" xfId="3" applyFont="1" applyBorder="1" applyProtection="1">
      <alignment horizontal="center" vertical="center" wrapText="1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4" fontId="4" fillId="2" borderId="2" xfId="4" applyNumberFormat="1" applyFont="1" applyBorder="1" applyProtection="1">
      <alignment horizontal="right"/>
    </xf>
    <xf numFmtId="4" fontId="4" fillId="2" borderId="15" xfId="4" applyNumberFormat="1" applyFont="1" applyBorder="1" applyProtection="1">
      <alignment horizontal="right"/>
    </xf>
    <xf numFmtId="4" fontId="4" fillId="2" borderId="16" xfId="4" applyNumberFormat="1" applyFont="1" applyBorder="1" applyProtection="1">
      <alignment horizontal="right"/>
    </xf>
    <xf numFmtId="164" fontId="4" fillId="2" borderId="2" xfId="4" applyNumberFormat="1" applyFont="1" applyBorder="1" applyProtection="1">
      <alignment horizontal="right"/>
    </xf>
    <xf numFmtId="165" fontId="4" fillId="2" borderId="2" xfId="4" applyNumberFormat="1" applyFont="1" applyBorder="1" applyProtection="1">
      <alignment horizontal="right"/>
    </xf>
    <xf numFmtId="0" fontId="4" fillId="0" borderId="17" xfId="0" applyFont="1" applyBorder="1" applyProtection="1">
      <protection locked="0"/>
    </xf>
    <xf numFmtId="0" fontId="4" fillId="0" borderId="18" xfId="0" applyFont="1" applyBorder="1" applyAlignment="1" applyProtection="1">
      <alignment vertical="top" wrapText="1"/>
      <protection locked="0"/>
    </xf>
    <xf numFmtId="4" fontId="4" fillId="0" borderId="17" xfId="0" applyNumberFormat="1" applyFont="1" applyBorder="1" applyAlignment="1" applyProtection="1">
      <alignment horizontal="center"/>
      <protection locked="0"/>
    </xf>
    <xf numFmtId="4" fontId="4" fillId="0" borderId="19" xfId="4" applyNumberFormat="1" applyFont="1" applyFill="1" applyBorder="1" applyAlignment="1" applyProtection="1">
      <alignment horizontal="center"/>
      <protection locked="0"/>
    </xf>
    <xf numFmtId="4" fontId="4" fillId="2" borderId="19" xfId="4" applyNumberFormat="1" applyFont="1" applyBorder="1" applyProtection="1">
      <alignment horizontal="right"/>
    </xf>
    <xf numFmtId="4" fontId="4" fillId="2" borderId="20" xfId="4" applyNumberFormat="1" applyFont="1" applyBorder="1" applyProtection="1">
      <alignment horizontal="right"/>
    </xf>
    <xf numFmtId="4" fontId="4" fillId="0" borderId="19" xfId="0" applyNumberFormat="1" applyFont="1" applyBorder="1" applyAlignment="1" applyProtection="1">
      <alignment horizontal="center"/>
      <protection locked="0"/>
    </xf>
    <xf numFmtId="4" fontId="4" fillId="0" borderId="20" xfId="0" applyNumberFormat="1" applyFont="1" applyBorder="1" applyAlignment="1" applyProtection="1">
      <alignment horizontal="center"/>
      <protection locked="0"/>
    </xf>
    <xf numFmtId="4" fontId="4" fillId="0" borderId="19" xfId="5" applyNumberFormat="1" applyFont="1" applyFill="1" applyBorder="1" applyAlignment="1" applyProtection="1">
      <alignment horizontal="center"/>
      <protection locked="0"/>
    </xf>
    <xf numFmtId="4" fontId="4" fillId="3" borderId="19" xfId="5" applyNumberFormat="1" applyFont="1" applyBorder="1" applyProtection="1">
      <alignment horizontal="right"/>
      <protection locked="0"/>
    </xf>
    <xf numFmtId="4" fontId="4" fillId="2" borderId="19" xfId="5" applyNumberFormat="1" applyFont="1" applyFill="1" applyBorder="1" applyProtection="1">
      <alignment horizontal="right"/>
    </xf>
    <xf numFmtId="4" fontId="4" fillId="3" borderId="20" xfId="5" applyNumberFormat="1" applyFont="1" applyFill="1" applyBorder="1" applyProtection="1">
      <alignment horizontal="right"/>
      <protection locked="0"/>
    </xf>
    <xf numFmtId="4" fontId="4" fillId="2" borderId="20" xfId="5" applyNumberFormat="1" applyFont="1" applyFill="1" applyBorder="1" applyProtection="1">
      <alignment horizontal="right"/>
    </xf>
    <xf numFmtId="4" fontId="4" fillId="2" borderId="17" xfId="4" applyNumberFormat="1" applyFont="1" applyBorder="1" applyProtection="1">
      <alignment horizontal="right"/>
    </xf>
    <xf numFmtId="4" fontId="4" fillId="3" borderId="19" xfId="5" applyNumberFormat="1" applyFont="1" applyFill="1" applyBorder="1" applyAlignment="1" applyProtection="1">
      <alignment horizontal="center"/>
      <protection locked="0"/>
    </xf>
    <xf numFmtId="4" fontId="4" fillId="3" borderId="19" xfId="5" applyNumberFormat="1" applyFont="1" applyFill="1" applyBorder="1" applyProtection="1">
      <alignment horizontal="right"/>
      <protection locked="0"/>
    </xf>
    <xf numFmtId="4" fontId="11" fillId="3" borderId="19" xfId="5" applyNumberFormat="1" applyFont="1" applyFill="1" applyBorder="1" applyProtection="1">
      <alignment horizontal="right"/>
      <protection locked="0"/>
    </xf>
    <xf numFmtId="4" fontId="11" fillId="3" borderId="20" xfId="5" applyNumberFormat="1" applyFont="1" applyFill="1" applyBorder="1" applyProtection="1">
      <alignment horizontal="right"/>
      <protection locked="0"/>
    </xf>
    <xf numFmtId="4" fontId="4" fillId="3" borderId="19" xfId="4" applyNumberFormat="1" applyFont="1" applyFill="1" applyBorder="1" applyProtection="1">
      <alignment horizontal="right"/>
      <protection locked="0"/>
    </xf>
    <xf numFmtId="0" fontId="4" fillId="3" borderId="19" xfId="4" applyNumberFormat="1" applyFont="1" applyFill="1" applyBorder="1" applyProtection="1">
      <alignment horizontal="right"/>
      <protection locked="0"/>
    </xf>
    <xf numFmtId="4" fontId="4" fillId="3" borderId="20" xfId="4" applyNumberFormat="1" applyFont="1" applyFill="1" applyBorder="1" applyProtection="1">
      <alignment horizontal="right"/>
      <protection locked="0"/>
    </xf>
    <xf numFmtId="4" fontId="11" fillId="3" borderId="19" xfId="4" applyNumberFormat="1" applyFont="1" applyFill="1" applyBorder="1" applyProtection="1">
      <alignment horizontal="right"/>
      <protection locked="0"/>
    </xf>
    <xf numFmtId="0" fontId="11" fillId="3" borderId="20" xfId="4" applyNumberFormat="1" applyFont="1" applyFill="1" applyBorder="1" applyProtection="1">
      <alignment horizontal="right"/>
      <protection locked="0"/>
    </xf>
    <xf numFmtId="0" fontId="4" fillId="3" borderId="20" xfId="4" applyNumberFormat="1" applyFont="1" applyFill="1" applyBorder="1" applyProtection="1">
      <alignment horizontal="right"/>
      <protection locked="0"/>
    </xf>
    <xf numFmtId="4" fontId="4" fillId="4" borderId="17" xfId="4" applyNumberFormat="1" applyFont="1" applyFill="1" applyBorder="1" applyProtection="1">
      <alignment horizontal="right"/>
    </xf>
    <xf numFmtId="0" fontId="4" fillId="0" borderId="17" xfId="0" applyFont="1" applyFill="1" applyBorder="1" applyProtection="1">
      <protection locked="0"/>
    </xf>
    <xf numFmtId="0" fontId="4" fillId="0" borderId="18" xfId="0" applyFont="1" applyFill="1" applyBorder="1" applyAlignment="1" applyProtection="1">
      <alignment vertical="top" wrapText="1"/>
      <protection locked="0"/>
    </xf>
    <xf numFmtId="4" fontId="4" fillId="5" borderId="19" xfId="4" applyNumberFormat="1" applyFont="1" applyFill="1" applyBorder="1" applyProtection="1">
      <alignment horizontal="right"/>
      <protection locked="0"/>
    </xf>
    <xf numFmtId="4" fontId="11" fillId="3" borderId="20" xfId="4" applyNumberFormat="1" applyFont="1" applyFill="1" applyBorder="1" applyProtection="1">
      <alignment horizontal="right"/>
      <protection locked="0"/>
    </xf>
    <xf numFmtId="14" fontId="4" fillId="0" borderId="17" xfId="0" applyNumberFormat="1" applyFont="1" applyFill="1" applyBorder="1" applyProtection="1">
      <protection locked="0"/>
    </xf>
    <xf numFmtId="4" fontId="4" fillId="3" borderId="20" xfId="5" applyNumberFormat="1" applyFont="1" applyBorder="1" applyProtection="1">
      <alignment horizontal="right"/>
      <protection locked="0"/>
    </xf>
    <xf numFmtId="4" fontId="11" fillId="3" borderId="19" xfId="5" applyNumberFormat="1" applyFont="1" applyBorder="1" applyProtection="1">
      <alignment horizontal="right"/>
      <protection locked="0"/>
    </xf>
    <xf numFmtId="4" fontId="11" fillId="3" borderId="20" xfId="5" applyNumberFormat="1" applyFont="1" applyBorder="1" applyProtection="1">
      <alignment horizontal="right"/>
      <protection locked="0"/>
    </xf>
    <xf numFmtId="0" fontId="4" fillId="0" borderId="7" xfId="0" applyFont="1" applyFill="1" applyBorder="1" applyProtection="1">
      <protection locked="0"/>
    </xf>
    <xf numFmtId="0" fontId="4" fillId="0" borderId="21" xfId="0" applyFont="1" applyFill="1" applyBorder="1" applyAlignment="1" applyProtection="1">
      <alignment vertical="top" wrapText="1"/>
      <protection locked="0"/>
    </xf>
    <xf numFmtId="4" fontId="4" fillId="2" borderId="7" xfId="4" applyNumberFormat="1" applyFont="1" applyBorder="1" applyProtection="1">
      <alignment horizontal="right"/>
    </xf>
    <xf numFmtId="4" fontId="4" fillId="3" borderId="9" xfId="5" applyNumberFormat="1" applyFont="1" applyBorder="1" applyProtection="1">
      <alignment horizontal="right"/>
      <protection locked="0"/>
    </xf>
    <xf numFmtId="4" fontId="4" fillId="3" borderId="10" xfId="5" applyNumberFormat="1" applyFont="1" applyBorder="1" applyProtection="1">
      <alignment horizontal="right"/>
      <protection locked="0"/>
    </xf>
    <xf numFmtId="4" fontId="4" fillId="4" borderId="7" xfId="4" applyNumberFormat="1" applyFont="1" applyFill="1" applyBorder="1" applyProtection="1">
      <alignment horizontal="right"/>
    </xf>
    <xf numFmtId="0" fontId="4" fillId="5" borderId="9" xfId="5" applyNumberFormat="1" applyFont="1" applyFill="1" applyBorder="1" applyProtection="1">
      <alignment horizontal="right"/>
      <protection locked="0"/>
    </xf>
    <xf numFmtId="4" fontId="11" fillId="3" borderId="9" xfId="5" applyNumberFormat="1" applyFont="1" applyBorder="1" applyProtection="1">
      <alignment horizontal="right"/>
      <protection locked="0"/>
    </xf>
    <xf numFmtId="4" fontId="11" fillId="3" borderId="10" xfId="5" applyNumberFormat="1" applyFont="1" applyBorder="1" applyProtection="1">
      <alignment horizontal="right"/>
      <protection locked="0"/>
    </xf>
    <xf numFmtId="0" fontId="4" fillId="0" borderId="11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vertical="top" wrapText="1"/>
      <protection locked="0"/>
    </xf>
    <xf numFmtId="166" fontId="4" fillId="0" borderId="11" xfId="4" applyNumberFormat="1" applyFont="1" applyFill="1" applyBorder="1" applyProtection="1">
      <alignment horizontal="right"/>
    </xf>
    <xf numFmtId="168" fontId="3" fillId="0" borderId="13" xfId="1" applyNumberFormat="1" applyFont="1" applyBorder="1" applyAlignment="1" applyProtection="1">
      <alignment vertical="top"/>
    </xf>
    <xf numFmtId="168" fontId="3" fillId="0" borderId="14" xfId="1" applyNumberFormat="1" applyFont="1" applyBorder="1" applyAlignment="1" applyProtection="1">
      <alignment vertical="top"/>
    </xf>
    <xf numFmtId="168" fontId="4" fillId="0" borderId="11" xfId="4" applyNumberFormat="1" applyFont="1" applyFill="1" applyBorder="1" applyProtection="1">
      <alignment horizontal="right"/>
    </xf>
  </cellXfs>
  <cellStyles count="6">
    <cellStyle name="Заголовок" xfId="2"/>
    <cellStyle name="ЗаголовокСтолбца" xfId="3"/>
    <cellStyle name="Значение" xfId="5"/>
    <cellStyle name="Обычный" xfId="0" builtinId="0"/>
    <cellStyle name="Финансовый" xfId="1" builtinId="3"/>
    <cellStyle name="Формула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05.%20&#1052;&#1086;&#1085;&#1086;&#1089;&#1090;&#1088;&#1086;&#1081;%20&#1055;&#1057;&#1054;%2020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ф-я"/>
      <sheetName val="Соответствие критериям"/>
      <sheetName val="Баланс энергии"/>
      <sheetName val="Баланс энергии (транзит)"/>
      <sheetName val="Баланс мощности"/>
      <sheetName val="УЕ ВЛЭП  2018-2021"/>
      <sheetName val="УЕ ТП 2018-2021"/>
      <sheetName val="афхд"/>
      <sheetName val="Свод по амортизации"/>
      <sheetName val="Расчет аморт. max срок "/>
      <sheetName val="Ввод выбытие ОС  "/>
      <sheetName val="Страховые взносы"/>
      <sheetName val="Расходы рег. орг-ий"/>
      <sheetName val="Аренда имущества"/>
      <sheetName val="Плата за землю"/>
      <sheetName val="Транспортный налог"/>
      <sheetName val="Налог на имущество"/>
      <sheetName val="Налог на прибыль"/>
      <sheetName val="Негативное возд. на окр. среду "/>
      <sheetName val="Услуги ФСК"/>
      <sheetName val="Прочие НР"/>
      <sheetName val=" КВЛ"/>
      <sheetName val="Выпадающий доход"/>
      <sheetName val="Расчет выпадающих до 15 кВт"/>
      <sheetName val="Расчет выпадающих до 150 кВт"/>
      <sheetName val="СВОД по % по рассрочке"/>
      <sheetName val="Заявитель1"/>
      <sheetName val="Заявитель2"/>
      <sheetName val="Заявитель3"/>
      <sheetName val="Заявитель4"/>
      <sheetName val="Возврат заемных средств"/>
      <sheetName val="Подконтрольные расходы"/>
      <sheetName val="Корр. ПР"/>
      <sheetName val="Корр. НР"/>
      <sheetName val="∆НВВ сод"/>
      <sheetName val="Корр. ПО"/>
      <sheetName val="Корр. ИП"/>
      <sheetName val="∆ЭП"/>
      <sheetName val="Расходы ком. учет"/>
      <sheetName val="Корр. КНК"/>
      <sheetName val="корр НВВ по факт"/>
      <sheetName val=" НВВ содержание"/>
      <sheetName val=" НВВ передача"/>
      <sheetName val="НВВ по данным предпр."/>
      <sheetName val="НВВ на потери"/>
      <sheetName val="НВВ по данным экспертов"/>
      <sheetName val="НВВ для шаблона ЕИАС отчет"/>
      <sheetName val="Тарифы"/>
      <sheetName val="НВВ для шаблона ЕИАС предел"/>
      <sheetName val="Форма 1.1"/>
      <sheetName val="Форма 1.2"/>
      <sheetName val="Форма 2.1"/>
      <sheetName val="Форма 2.2"/>
      <sheetName val="форма 2.3"/>
      <sheetName val="форма 2.4"/>
      <sheetName val="форма 3 "/>
      <sheetName val="долг. параметры"/>
      <sheetName val="TEHSHEET"/>
    </sheetNames>
    <sheetDataSet>
      <sheetData sheetId="0">
        <row r="13">
          <cell r="C13" t="str">
            <v>ООО "МОНОСТРОЙ"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27"/>
  <sheetViews>
    <sheetView tabSelected="1" workbookViewId="0">
      <selection sqref="A1:AU27"/>
    </sheetView>
  </sheetViews>
  <sheetFormatPr defaultRowHeight="14.4"/>
  <sheetData>
    <row r="1" spans="1:47" ht="17.399999999999999">
      <c r="A1" s="1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3"/>
      <c r="M1" s="3"/>
      <c r="N1" s="3"/>
      <c r="O1" s="3"/>
      <c r="P1" s="3"/>
      <c r="Q1" s="3"/>
      <c r="R1" s="2"/>
      <c r="S1" s="2"/>
      <c r="T1" s="2"/>
      <c r="U1" s="3"/>
      <c r="V1" s="2"/>
      <c r="W1" s="2"/>
      <c r="X1" s="2"/>
      <c r="Y1" s="2"/>
      <c r="Z1" s="2"/>
      <c r="AA1" s="2"/>
      <c r="AB1" s="2"/>
      <c r="AC1" s="2"/>
      <c r="AD1" s="2"/>
      <c r="AE1" s="2"/>
      <c r="AF1" s="2" t="s">
        <v>1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17.399999999999999">
      <c r="A2" s="1"/>
      <c r="B2" s="2"/>
      <c r="C2" s="2"/>
      <c r="D2" s="2"/>
      <c r="E2" s="2"/>
      <c r="F2" s="2"/>
      <c r="G2" s="3"/>
      <c r="H2" s="2"/>
      <c r="I2" s="2"/>
      <c r="J2" s="2"/>
      <c r="K2" s="2"/>
      <c r="L2" s="3"/>
      <c r="M2" s="3"/>
      <c r="N2" s="3"/>
      <c r="O2" s="3"/>
      <c r="P2" s="3"/>
      <c r="Q2" s="3"/>
      <c r="R2" s="2"/>
      <c r="S2" s="2"/>
      <c r="T2" s="2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15.6">
      <c r="A3" s="4"/>
      <c r="B3" s="5"/>
      <c r="C3" s="2"/>
      <c r="D3" s="2"/>
      <c r="E3" s="2"/>
      <c r="F3" s="6"/>
      <c r="G3" s="6"/>
      <c r="H3" s="2"/>
      <c r="I3" s="2"/>
      <c r="J3" s="2"/>
      <c r="K3" s="6"/>
      <c r="L3" s="6"/>
      <c r="M3" s="7"/>
      <c r="N3" s="7"/>
      <c r="O3" s="7"/>
      <c r="P3" s="7"/>
      <c r="Q3" s="7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7.399999999999999">
      <c r="A4" s="8" t="s">
        <v>2</v>
      </c>
      <c r="B4" s="8"/>
      <c r="C4" s="8"/>
      <c r="D4" s="8"/>
      <c r="E4" s="8"/>
      <c r="F4" s="8"/>
      <c r="G4" s="8"/>
      <c r="H4" s="8" t="str">
        <f>'[1]Инф-я'!C13</f>
        <v>ООО "МОНОСТРОЙ"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47" ht="15" thickBot="1">
      <c r="A5" s="2"/>
      <c r="B5" s="9"/>
      <c r="C5" s="2"/>
      <c r="D5" s="2"/>
      <c r="E5" s="2"/>
      <c r="F5" s="2"/>
      <c r="G5" s="10"/>
      <c r="H5" s="2"/>
      <c r="I5" s="2"/>
      <c r="J5" s="2"/>
      <c r="K5" s="2"/>
      <c r="L5" s="10"/>
      <c r="M5" s="10"/>
      <c r="N5" s="10"/>
      <c r="O5" s="10"/>
      <c r="P5" s="10"/>
      <c r="Q5" s="10"/>
      <c r="R5" s="2"/>
      <c r="S5" s="2"/>
      <c r="T5" s="2"/>
      <c r="U5" s="10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5.6">
      <c r="A6" s="11" t="s">
        <v>3</v>
      </c>
      <c r="B6" s="12" t="s">
        <v>4</v>
      </c>
      <c r="C6" s="13" t="s">
        <v>5</v>
      </c>
      <c r="D6" s="14"/>
      <c r="E6" s="14"/>
      <c r="F6" s="14"/>
      <c r="G6" s="15"/>
      <c r="H6" s="13" t="s">
        <v>6</v>
      </c>
      <c r="I6" s="14"/>
      <c r="J6" s="14"/>
      <c r="K6" s="14"/>
      <c r="L6" s="15"/>
      <c r="M6" s="13" t="s">
        <v>7</v>
      </c>
      <c r="N6" s="14"/>
      <c r="O6" s="14"/>
      <c r="P6" s="14"/>
      <c r="Q6" s="15"/>
      <c r="R6" s="13" t="s">
        <v>8</v>
      </c>
      <c r="S6" s="14"/>
      <c r="T6" s="14"/>
      <c r="U6" s="14"/>
      <c r="V6" s="15"/>
      <c r="W6" s="13" t="s">
        <v>9</v>
      </c>
      <c r="X6" s="14"/>
      <c r="Y6" s="14"/>
      <c r="Z6" s="14"/>
      <c r="AA6" s="15"/>
      <c r="AB6" s="13" t="s">
        <v>10</v>
      </c>
      <c r="AC6" s="14"/>
      <c r="AD6" s="14"/>
      <c r="AE6" s="14"/>
      <c r="AF6" s="15"/>
      <c r="AG6" s="13" t="s">
        <v>11</v>
      </c>
      <c r="AH6" s="14"/>
      <c r="AI6" s="14"/>
      <c r="AJ6" s="14"/>
      <c r="AK6" s="15"/>
      <c r="AL6" s="13" t="s">
        <v>12</v>
      </c>
      <c r="AM6" s="14"/>
      <c r="AN6" s="14"/>
      <c r="AO6" s="14"/>
      <c r="AP6" s="15"/>
      <c r="AQ6" s="13" t="s">
        <v>13</v>
      </c>
      <c r="AR6" s="14"/>
      <c r="AS6" s="14"/>
      <c r="AT6" s="14"/>
      <c r="AU6" s="15"/>
    </row>
    <row r="7" spans="1:47" ht="16.2" thickBot="1">
      <c r="A7" s="16"/>
      <c r="B7" s="17"/>
      <c r="C7" s="18" t="s">
        <v>14</v>
      </c>
      <c r="D7" s="19" t="s">
        <v>15</v>
      </c>
      <c r="E7" s="19" t="s">
        <v>16</v>
      </c>
      <c r="F7" s="19" t="s">
        <v>17</v>
      </c>
      <c r="G7" s="20" t="s">
        <v>18</v>
      </c>
      <c r="H7" s="18" t="s">
        <v>14</v>
      </c>
      <c r="I7" s="19" t="s">
        <v>15</v>
      </c>
      <c r="J7" s="19" t="s">
        <v>16</v>
      </c>
      <c r="K7" s="19" t="s">
        <v>17</v>
      </c>
      <c r="L7" s="20" t="s">
        <v>18</v>
      </c>
      <c r="M7" s="18" t="s">
        <v>14</v>
      </c>
      <c r="N7" s="19" t="s">
        <v>15</v>
      </c>
      <c r="O7" s="19" t="s">
        <v>16</v>
      </c>
      <c r="P7" s="19" t="s">
        <v>17</v>
      </c>
      <c r="Q7" s="20" t="s">
        <v>18</v>
      </c>
      <c r="R7" s="18" t="s">
        <v>14</v>
      </c>
      <c r="S7" s="19" t="s">
        <v>15</v>
      </c>
      <c r="T7" s="19" t="s">
        <v>16</v>
      </c>
      <c r="U7" s="19" t="s">
        <v>17</v>
      </c>
      <c r="V7" s="20" t="s">
        <v>18</v>
      </c>
      <c r="W7" s="18" t="s">
        <v>14</v>
      </c>
      <c r="X7" s="19" t="s">
        <v>15</v>
      </c>
      <c r="Y7" s="19" t="s">
        <v>16</v>
      </c>
      <c r="Z7" s="19" t="s">
        <v>17</v>
      </c>
      <c r="AA7" s="20" t="s">
        <v>18</v>
      </c>
      <c r="AB7" s="18" t="s">
        <v>14</v>
      </c>
      <c r="AC7" s="19" t="s">
        <v>15</v>
      </c>
      <c r="AD7" s="19" t="s">
        <v>16</v>
      </c>
      <c r="AE7" s="19" t="s">
        <v>17</v>
      </c>
      <c r="AF7" s="20" t="s">
        <v>18</v>
      </c>
      <c r="AG7" s="18" t="s">
        <v>14</v>
      </c>
      <c r="AH7" s="19" t="s">
        <v>15</v>
      </c>
      <c r="AI7" s="19" t="s">
        <v>16</v>
      </c>
      <c r="AJ7" s="19" t="s">
        <v>17</v>
      </c>
      <c r="AK7" s="20" t="s">
        <v>18</v>
      </c>
      <c r="AL7" s="18" t="s">
        <v>14</v>
      </c>
      <c r="AM7" s="19" t="s">
        <v>15</v>
      </c>
      <c r="AN7" s="19" t="s">
        <v>16</v>
      </c>
      <c r="AO7" s="19" t="s">
        <v>17</v>
      </c>
      <c r="AP7" s="20" t="s">
        <v>18</v>
      </c>
      <c r="AQ7" s="18" t="s">
        <v>14</v>
      </c>
      <c r="AR7" s="19" t="s">
        <v>15</v>
      </c>
      <c r="AS7" s="19" t="s">
        <v>16</v>
      </c>
      <c r="AT7" s="19" t="s">
        <v>17</v>
      </c>
      <c r="AU7" s="20" t="s">
        <v>18</v>
      </c>
    </row>
    <row r="8" spans="1:47" ht="15" thickBot="1">
      <c r="A8" s="21">
        <v>1</v>
      </c>
      <c r="B8" s="22">
        <v>2</v>
      </c>
      <c r="C8" s="21">
        <v>3</v>
      </c>
      <c r="D8" s="23">
        <v>4</v>
      </c>
      <c r="E8" s="23">
        <v>5</v>
      </c>
      <c r="F8" s="23">
        <v>6</v>
      </c>
      <c r="G8" s="24">
        <v>7</v>
      </c>
      <c r="H8" s="21">
        <v>18</v>
      </c>
      <c r="I8" s="23">
        <v>19</v>
      </c>
      <c r="J8" s="23">
        <v>20</v>
      </c>
      <c r="K8" s="23">
        <v>21</v>
      </c>
      <c r="L8" s="24">
        <v>22</v>
      </c>
      <c r="M8" s="21">
        <v>33</v>
      </c>
      <c r="N8" s="23">
        <v>34</v>
      </c>
      <c r="O8" s="23">
        <v>35</v>
      </c>
      <c r="P8" s="23">
        <v>36</v>
      </c>
      <c r="Q8" s="24">
        <v>37</v>
      </c>
      <c r="R8" s="21">
        <v>48</v>
      </c>
      <c r="S8" s="23">
        <v>49</v>
      </c>
      <c r="T8" s="23">
        <v>50</v>
      </c>
      <c r="U8" s="23">
        <v>51</v>
      </c>
      <c r="V8" s="24">
        <v>52</v>
      </c>
      <c r="W8" s="21">
        <v>53</v>
      </c>
      <c r="X8" s="23">
        <v>54</v>
      </c>
      <c r="Y8" s="23">
        <v>55</v>
      </c>
      <c r="Z8" s="23">
        <v>56</v>
      </c>
      <c r="AA8" s="24">
        <v>57</v>
      </c>
      <c r="AB8" s="21">
        <v>58</v>
      </c>
      <c r="AC8" s="23">
        <v>59</v>
      </c>
      <c r="AD8" s="23">
        <v>60</v>
      </c>
      <c r="AE8" s="23">
        <v>61</v>
      </c>
      <c r="AF8" s="24">
        <v>62</v>
      </c>
      <c r="AG8" s="21">
        <v>63</v>
      </c>
      <c r="AH8" s="23">
        <v>64</v>
      </c>
      <c r="AI8" s="23">
        <v>65</v>
      </c>
      <c r="AJ8" s="23">
        <v>66</v>
      </c>
      <c r="AK8" s="24">
        <v>67</v>
      </c>
      <c r="AL8" s="21">
        <v>53</v>
      </c>
      <c r="AM8" s="23">
        <v>54</v>
      </c>
      <c r="AN8" s="23">
        <v>55</v>
      </c>
      <c r="AO8" s="23">
        <v>56</v>
      </c>
      <c r="AP8" s="24">
        <v>57</v>
      </c>
      <c r="AQ8" s="21">
        <v>58</v>
      </c>
      <c r="AR8" s="23">
        <v>59</v>
      </c>
      <c r="AS8" s="23">
        <v>60</v>
      </c>
      <c r="AT8" s="23">
        <v>61</v>
      </c>
      <c r="AU8" s="24">
        <v>62</v>
      </c>
    </row>
    <row r="9" spans="1:47" ht="93.6">
      <c r="A9" s="25" t="s">
        <v>19</v>
      </c>
      <c r="B9" s="26" t="s">
        <v>20</v>
      </c>
      <c r="C9" s="27">
        <f>C19+C21+C22</f>
        <v>12.602920078899002</v>
      </c>
      <c r="D9" s="28">
        <f>D15+D16+D17+D18</f>
        <v>0</v>
      </c>
      <c r="E9" s="28">
        <f>E10+E15+E16+E17+E18</f>
        <v>0</v>
      </c>
      <c r="F9" s="28">
        <f>F10+F15+F16+F17+F18</f>
        <v>12.6029</v>
      </c>
      <c r="G9" s="29">
        <f>G10+G15+G16+G17+G18</f>
        <v>3.3068677699999984</v>
      </c>
      <c r="H9" s="27">
        <f>H19+H21+H22</f>
        <v>12.602920078899002</v>
      </c>
      <c r="I9" s="28">
        <f>I15+I16+I17+I18</f>
        <v>0</v>
      </c>
      <c r="J9" s="28">
        <f>J10+J15+J16+J17+J18</f>
        <v>0</v>
      </c>
      <c r="K9" s="28">
        <f>K10+K15+K16+K17+K18</f>
        <v>12.6029</v>
      </c>
      <c r="L9" s="29">
        <f>L10+L15+L16+L17+L18</f>
        <v>3.3068677699999984</v>
      </c>
      <c r="M9" s="30">
        <f>M19+M21+M22</f>
        <v>9.6570112599436104</v>
      </c>
      <c r="N9" s="28">
        <f>N15+N16+N17+N18</f>
        <v>4.89877539160016</v>
      </c>
      <c r="O9" s="28">
        <f>O10+O15+O16+O17+O18</f>
        <v>26.8583</v>
      </c>
      <c r="P9" s="28">
        <f>P10+P15+P16+P17+P18</f>
        <v>9.6570112599436104</v>
      </c>
      <c r="Q9" s="29">
        <f>Q10+Q15+Q16+Q17+Q18</f>
        <v>2.7132921203076732</v>
      </c>
      <c r="R9" s="30">
        <f>R19+R21+R22</f>
        <v>11.500154000000002</v>
      </c>
      <c r="S9" s="28">
        <f>S15+S16+S17+S18</f>
        <v>0</v>
      </c>
      <c r="T9" s="28">
        <f>T10+T15+T16+T17+T18</f>
        <v>26.8583</v>
      </c>
      <c r="U9" s="28">
        <f>U10+U15+U16+U17+U18</f>
        <v>11.5</v>
      </c>
      <c r="V9" s="29">
        <f>V10+V15+V16+V17+V18</f>
        <v>5.9399999999999986</v>
      </c>
      <c r="W9" s="31">
        <f>W19+W21+W22</f>
        <v>5.5003080000000004</v>
      </c>
      <c r="X9" s="28">
        <f>X15+X16+X17+X18</f>
        <v>0</v>
      </c>
      <c r="Y9" s="28">
        <f>Y10+Y15+Y16+Y17+Y18</f>
        <v>0</v>
      </c>
      <c r="Z9" s="28">
        <f>Z10+Z15+Z16+Z17+Z18</f>
        <v>5.5</v>
      </c>
      <c r="AA9" s="29">
        <f>AA10+AA15+AA16+AA17+AA18</f>
        <v>2.8800000000000003</v>
      </c>
      <c r="AB9" s="31">
        <f>AB19+AB21+AB22</f>
        <v>5.9986860000000002</v>
      </c>
      <c r="AC9" s="28">
        <f>AC15+AC16+AC17+AC18</f>
        <v>0</v>
      </c>
      <c r="AD9" s="28">
        <f>AD10+AD15+AD16+AD17+AD18</f>
        <v>0</v>
      </c>
      <c r="AE9" s="28">
        <f>AE10+AE15+AE16+AE17+AE18</f>
        <v>6</v>
      </c>
      <c r="AF9" s="29">
        <f>AF10+AF15+AF16+AF17+AF18</f>
        <v>3.46</v>
      </c>
      <c r="AG9" s="27">
        <f>AG19+AG21+AG22</f>
        <v>11193.948628646063</v>
      </c>
      <c r="AH9" s="28">
        <f>AH15+AH16+AH17+AH18</f>
        <v>6524.0806110895182</v>
      </c>
      <c r="AI9" s="28">
        <f>AI10+AI15+AI16+AI17+AI18</f>
        <v>0</v>
      </c>
      <c r="AJ9" s="28">
        <f>AJ10+AJ15+AJ16+AJ17+AJ18</f>
        <v>11193.948628646063</v>
      </c>
      <c r="AK9" s="29">
        <f>AK10+AK15+AK16+AK17+AK18</f>
        <v>4122.4124674341729</v>
      </c>
      <c r="AL9" s="27">
        <f>AL19+AL21+AL22</f>
        <v>5548.6680629257899</v>
      </c>
      <c r="AM9" s="28">
        <f>AM15+AM16+AM17+AM18</f>
        <v>3233.8863548174295</v>
      </c>
      <c r="AN9" s="28">
        <f>AN10+AN15+AN16+AN17+AN18</f>
        <v>0</v>
      </c>
      <c r="AO9" s="28">
        <f>AO10+AO15+AO16+AO17+AO18</f>
        <v>5548.6680629257899</v>
      </c>
      <c r="AP9" s="29">
        <f>AP10+AP15+AP16+AP17+AP18</f>
        <v>2022.2671722060836</v>
      </c>
      <c r="AQ9" s="27">
        <f>AQ19+AQ21+AQ22</f>
        <v>5645.2805657202744</v>
      </c>
      <c r="AR9" s="28">
        <f>AR15+AR16+AR17+AR18</f>
        <v>3290.1942562720888</v>
      </c>
      <c r="AS9" s="28">
        <f>AS10+AS15+AS16+AS17+AS18</f>
        <v>0</v>
      </c>
      <c r="AT9" s="28">
        <f>AT10+AT15+AT16+AT17+AT18</f>
        <v>5645.2805657202734</v>
      </c>
      <c r="AU9" s="29">
        <f>AU10+AU15+AU16+AU17+AU18</f>
        <v>2100.1452952280879</v>
      </c>
    </row>
    <row r="10" spans="1:47" ht="62.4">
      <c r="A10" s="32" t="s">
        <v>21</v>
      </c>
      <c r="B10" s="33" t="s">
        <v>22</v>
      </c>
      <c r="C10" s="34" t="s">
        <v>23</v>
      </c>
      <c r="D10" s="35" t="s">
        <v>23</v>
      </c>
      <c r="E10" s="36">
        <f>E12</f>
        <v>0</v>
      </c>
      <c r="F10" s="36">
        <f>F12+F13</f>
        <v>0</v>
      </c>
      <c r="G10" s="37">
        <f>G12+G13+G14</f>
        <v>3.3068677699999984</v>
      </c>
      <c r="H10" s="34" t="s">
        <v>23</v>
      </c>
      <c r="I10" s="35" t="s">
        <v>23</v>
      </c>
      <c r="J10" s="36">
        <f>J12</f>
        <v>0</v>
      </c>
      <c r="K10" s="36">
        <f>K12+K13</f>
        <v>0</v>
      </c>
      <c r="L10" s="37">
        <f>L12+L13+L14</f>
        <v>3.3068677699999984</v>
      </c>
      <c r="M10" s="34" t="s">
        <v>23</v>
      </c>
      <c r="N10" s="35" t="s">
        <v>23</v>
      </c>
      <c r="O10" s="36">
        <f>O12</f>
        <v>26.8583</v>
      </c>
      <c r="P10" s="36">
        <f>P12+P13</f>
        <v>4.8987753916001608</v>
      </c>
      <c r="Q10" s="37">
        <f>Q12+Q13+Q14</f>
        <v>2.7132921203076732</v>
      </c>
      <c r="R10" s="34" t="s">
        <v>23</v>
      </c>
      <c r="S10" s="35" t="s">
        <v>23</v>
      </c>
      <c r="T10" s="36">
        <f>T12</f>
        <v>26.8583</v>
      </c>
      <c r="U10" s="36">
        <f>U12+U13</f>
        <v>0</v>
      </c>
      <c r="V10" s="37">
        <f>V12+V13+V14</f>
        <v>5.9399999999999986</v>
      </c>
      <c r="W10" s="34" t="s">
        <v>23</v>
      </c>
      <c r="X10" s="35" t="s">
        <v>23</v>
      </c>
      <c r="Y10" s="36">
        <f>Y12</f>
        <v>0</v>
      </c>
      <c r="Z10" s="36">
        <f>Z12+Z13</f>
        <v>0</v>
      </c>
      <c r="AA10" s="37">
        <f>AA12+AA13+AA14</f>
        <v>2.8800000000000003</v>
      </c>
      <c r="AB10" s="34" t="s">
        <v>23</v>
      </c>
      <c r="AC10" s="35" t="s">
        <v>23</v>
      </c>
      <c r="AD10" s="36">
        <f>AD12</f>
        <v>0</v>
      </c>
      <c r="AE10" s="36">
        <f>AE12+AE13</f>
        <v>0</v>
      </c>
      <c r="AF10" s="37">
        <f>AF12+AF13+AF14</f>
        <v>3.46</v>
      </c>
      <c r="AG10" s="34" t="s">
        <v>23</v>
      </c>
      <c r="AH10" s="35" t="s">
        <v>23</v>
      </c>
      <c r="AI10" s="36">
        <f>AI12</f>
        <v>0</v>
      </c>
      <c r="AJ10" s="36">
        <f>AJ12+AJ13</f>
        <v>6524.0806110895182</v>
      </c>
      <c r="AK10" s="37">
        <f>AK12+AK13+AK14</f>
        <v>4122.4124674341729</v>
      </c>
      <c r="AL10" s="34" t="s">
        <v>23</v>
      </c>
      <c r="AM10" s="35" t="s">
        <v>23</v>
      </c>
      <c r="AN10" s="36">
        <f>AN12</f>
        <v>0</v>
      </c>
      <c r="AO10" s="36">
        <f>AO12+AO13</f>
        <v>3233.8863548174295</v>
      </c>
      <c r="AP10" s="37">
        <f>AP12+AP13+AP14</f>
        <v>2022.2671722060836</v>
      </c>
      <c r="AQ10" s="34" t="s">
        <v>23</v>
      </c>
      <c r="AR10" s="35" t="s">
        <v>23</v>
      </c>
      <c r="AS10" s="36">
        <f>AS12</f>
        <v>0</v>
      </c>
      <c r="AT10" s="36">
        <f>AT12+AT13</f>
        <v>3290.1942562720888</v>
      </c>
      <c r="AU10" s="37">
        <f>AU12+AU13+AU14</f>
        <v>2100.1452952280879</v>
      </c>
    </row>
    <row r="11" spans="1:47" ht="46.8">
      <c r="A11" s="32"/>
      <c r="B11" s="33" t="s">
        <v>24</v>
      </c>
      <c r="C11" s="34" t="s">
        <v>23</v>
      </c>
      <c r="D11" s="38" t="s">
        <v>23</v>
      </c>
      <c r="E11" s="38" t="s">
        <v>23</v>
      </c>
      <c r="F11" s="38" t="s">
        <v>23</v>
      </c>
      <c r="G11" s="39" t="s">
        <v>23</v>
      </c>
      <c r="H11" s="34" t="s">
        <v>23</v>
      </c>
      <c r="I11" s="38" t="s">
        <v>23</v>
      </c>
      <c r="J11" s="38" t="s">
        <v>23</v>
      </c>
      <c r="K11" s="38" t="s">
        <v>23</v>
      </c>
      <c r="L11" s="39" t="s">
        <v>23</v>
      </c>
      <c r="M11" s="34" t="s">
        <v>23</v>
      </c>
      <c r="N11" s="38" t="s">
        <v>23</v>
      </c>
      <c r="O11" s="38" t="s">
        <v>23</v>
      </c>
      <c r="P11" s="38" t="s">
        <v>23</v>
      </c>
      <c r="Q11" s="39" t="s">
        <v>23</v>
      </c>
      <c r="R11" s="34" t="s">
        <v>23</v>
      </c>
      <c r="S11" s="38" t="s">
        <v>23</v>
      </c>
      <c r="T11" s="38" t="s">
        <v>23</v>
      </c>
      <c r="U11" s="38" t="s">
        <v>23</v>
      </c>
      <c r="V11" s="39" t="s">
        <v>23</v>
      </c>
      <c r="W11" s="34" t="s">
        <v>23</v>
      </c>
      <c r="X11" s="38" t="s">
        <v>23</v>
      </c>
      <c r="Y11" s="38" t="s">
        <v>23</v>
      </c>
      <c r="Z11" s="38" t="s">
        <v>23</v>
      </c>
      <c r="AA11" s="39" t="s">
        <v>23</v>
      </c>
      <c r="AB11" s="34" t="s">
        <v>23</v>
      </c>
      <c r="AC11" s="38" t="s">
        <v>23</v>
      </c>
      <c r="AD11" s="38" t="s">
        <v>23</v>
      </c>
      <c r="AE11" s="38" t="s">
        <v>23</v>
      </c>
      <c r="AF11" s="39" t="s">
        <v>23</v>
      </c>
      <c r="AG11" s="34" t="s">
        <v>23</v>
      </c>
      <c r="AH11" s="38" t="s">
        <v>23</v>
      </c>
      <c r="AI11" s="38" t="s">
        <v>23</v>
      </c>
      <c r="AJ11" s="38" t="s">
        <v>23</v>
      </c>
      <c r="AK11" s="39" t="s">
        <v>23</v>
      </c>
      <c r="AL11" s="34" t="s">
        <v>23</v>
      </c>
      <c r="AM11" s="38" t="s">
        <v>23</v>
      </c>
      <c r="AN11" s="38" t="s">
        <v>23</v>
      </c>
      <c r="AO11" s="38" t="s">
        <v>23</v>
      </c>
      <c r="AP11" s="39" t="s">
        <v>23</v>
      </c>
      <c r="AQ11" s="34" t="s">
        <v>23</v>
      </c>
      <c r="AR11" s="38" t="s">
        <v>23</v>
      </c>
      <c r="AS11" s="38" t="s">
        <v>23</v>
      </c>
      <c r="AT11" s="38" t="s">
        <v>23</v>
      </c>
      <c r="AU11" s="39" t="s">
        <v>23</v>
      </c>
    </row>
    <row r="12" spans="1:47" ht="15.6">
      <c r="A12" s="32" t="s">
        <v>25</v>
      </c>
      <c r="B12" s="33" t="s">
        <v>15</v>
      </c>
      <c r="C12" s="34" t="s">
        <v>23</v>
      </c>
      <c r="D12" s="40" t="s">
        <v>23</v>
      </c>
      <c r="E12" s="41"/>
      <c r="F12" s="42">
        <f>D9-D19-D21-D22-E12-G12</f>
        <v>0</v>
      </c>
      <c r="G12" s="43"/>
      <c r="H12" s="34" t="s">
        <v>23</v>
      </c>
      <c r="I12" s="40" t="s">
        <v>23</v>
      </c>
      <c r="J12" s="41"/>
      <c r="K12" s="42">
        <f>I9-I19-I21-I22-J12-L12</f>
        <v>0</v>
      </c>
      <c r="L12" s="43"/>
      <c r="M12" s="34" t="s">
        <v>23</v>
      </c>
      <c r="N12" s="40" t="s">
        <v>23</v>
      </c>
      <c r="O12" s="41">
        <v>26.8583</v>
      </c>
      <c r="P12" s="42">
        <f>N9-N19-N21-N22-O12-Q12</f>
        <v>-21.959524608399839</v>
      </c>
      <c r="Q12" s="43"/>
      <c r="R12" s="34" t="s">
        <v>23</v>
      </c>
      <c r="S12" s="40" t="s">
        <v>23</v>
      </c>
      <c r="T12" s="41">
        <v>26.8583</v>
      </c>
      <c r="U12" s="42">
        <f>S9-S19-S21-S22-T12-V12</f>
        <v>-26.8583</v>
      </c>
      <c r="V12" s="43"/>
      <c r="W12" s="34" t="s">
        <v>23</v>
      </c>
      <c r="X12" s="40" t="s">
        <v>23</v>
      </c>
      <c r="Y12" s="41"/>
      <c r="Z12" s="42">
        <f>X9-X19-X21-X22-Y12-AA12</f>
        <v>0</v>
      </c>
      <c r="AA12" s="43"/>
      <c r="AB12" s="34" t="s">
        <v>23</v>
      </c>
      <c r="AC12" s="40" t="s">
        <v>23</v>
      </c>
      <c r="AD12" s="41"/>
      <c r="AE12" s="42">
        <f>AC9-AC19-AC21-AC22-AD12-AF12</f>
        <v>0</v>
      </c>
      <c r="AF12" s="43"/>
      <c r="AG12" s="34" t="s">
        <v>23</v>
      </c>
      <c r="AH12" s="40" t="s">
        <v>23</v>
      </c>
      <c r="AI12" s="41"/>
      <c r="AJ12" s="42">
        <f>AH9-AH19-AH21-AH22-AI12-AK12</f>
        <v>6524.0806110895182</v>
      </c>
      <c r="AK12" s="43"/>
      <c r="AL12" s="34" t="s">
        <v>23</v>
      </c>
      <c r="AM12" s="40" t="s">
        <v>23</v>
      </c>
      <c r="AN12" s="41"/>
      <c r="AO12" s="42">
        <f>AM9-AM19-AM21-AM22-AN12-AP12</f>
        <v>3233.8863548174295</v>
      </c>
      <c r="AP12" s="43"/>
      <c r="AQ12" s="34" t="s">
        <v>23</v>
      </c>
      <c r="AR12" s="40" t="s">
        <v>23</v>
      </c>
      <c r="AS12" s="41"/>
      <c r="AT12" s="42">
        <f>AR9-AR19-AR21-AR22-AS12-AU12</f>
        <v>3290.1942562720888</v>
      </c>
      <c r="AU12" s="43"/>
    </row>
    <row r="13" spans="1:47" ht="15.6">
      <c r="A13" s="32" t="s">
        <v>26</v>
      </c>
      <c r="B13" s="33" t="s">
        <v>16</v>
      </c>
      <c r="C13" s="34" t="s">
        <v>23</v>
      </c>
      <c r="D13" s="40" t="s">
        <v>23</v>
      </c>
      <c r="E13" s="40" t="s">
        <v>23</v>
      </c>
      <c r="F13" s="42">
        <f>E9-E19-E21-E22-G13</f>
        <v>0</v>
      </c>
      <c r="G13" s="43"/>
      <c r="H13" s="34" t="s">
        <v>23</v>
      </c>
      <c r="I13" s="40" t="s">
        <v>23</v>
      </c>
      <c r="J13" s="40" t="s">
        <v>23</v>
      </c>
      <c r="K13" s="42">
        <f>J9-J19-J21-J22-L13</f>
        <v>0</v>
      </c>
      <c r="L13" s="43"/>
      <c r="M13" s="34" t="s">
        <v>23</v>
      </c>
      <c r="N13" s="40" t="s">
        <v>23</v>
      </c>
      <c r="O13" s="40" t="s">
        <v>23</v>
      </c>
      <c r="P13" s="42">
        <f>O9-O19-O21-O22-Q13</f>
        <v>26.8583</v>
      </c>
      <c r="Q13" s="43"/>
      <c r="R13" s="34" t="s">
        <v>23</v>
      </c>
      <c r="S13" s="40" t="s">
        <v>23</v>
      </c>
      <c r="T13" s="40" t="s">
        <v>23</v>
      </c>
      <c r="U13" s="42">
        <f>T9-T19-T21-T22-V13</f>
        <v>26.8583</v>
      </c>
      <c r="V13" s="43"/>
      <c r="W13" s="34" t="s">
        <v>23</v>
      </c>
      <c r="X13" s="40" t="s">
        <v>23</v>
      </c>
      <c r="Y13" s="40" t="s">
        <v>23</v>
      </c>
      <c r="Z13" s="42">
        <f>Y9-Y19-Y21-Y22-AA13</f>
        <v>0</v>
      </c>
      <c r="AA13" s="43"/>
      <c r="AB13" s="34" t="s">
        <v>23</v>
      </c>
      <c r="AC13" s="40" t="s">
        <v>23</v>
      </c>
      <c r="AD13" s="40" t="s">
        <v>23</v>
      </c>
      <c r="AE13" s="42">
        <f>AD9-AD19-AD21-AD22-AF13</f>
        <v>0</v>
      </c>
      <c r="AF13" s="43"/>
      <c r="AG13" s="34" t="s">
        <v>23</v>
      </c>
      <c r="AH13" s="40" t="s">
        <v>23</v>
      </c>
      <c r="AI13" s="40" t="s">
        <v>23</v>
      </c>
      <c r="AJ13" s="42">
        <f>AI9-AI19-AI21-AI22-AK13</f>
        <v>0</v>
      </c>
      <c r="AK13" s="43"/>
      <c r="AL13" s="34" t="s">
        <v>23</v>
      </c>
      <c r="AM13" s="40" t="s">
        <v>23</v>
      </c>
      <c r="AN13" s="40" t="s">
        <v>23</v>
      </c>
      <c r="AO13" s="42">
        <f>AN9-AN19-AN21-AN22-AP13</f>
        <v>0</v>
      </c>
      <c r="AP13" s="43"/>
      <c r="AQ13" s="34" t="s">
        <v>23</v>
      </c>
      <c r="AR13" s="40" t="s">
        <v>23</v>
      </c>
      <c r="AS13" s="40" t="s">
        <v>23</v>
      </c>
      <c r="AT13" s="42">
        <f>AS9-AS19-AS21-AS22-AU13</f>
        <v>0</v>
      </c>
      <c r="AU13" s="43"/>
    </row>
    <row r="14" spans="1:47" ht="15.6">
      <c r="A14" s="32" t="s">
        <v>27</v>
      </c>
      <c r="B14" s="33" t="s">
        <v>17</v>
      </c>
      <c r="C14" s="34" t="s">
        <v>23</v>
      </c>
      <c r="D14" s="40" t="s">
        <v>23</v>
      </c>
      <c r="E14" s="40" t="s">
        <v>23</v>
      </c>
      <c r="F14" s="40" t="s">
        <v>23</v>
      </c>
      <c r="G14" s="44">
        <f>F9-F19-F21-F22</f>
        <v>3.3068677699999984</v>
      </c>
      <c r="H14" s="34" t="s">
        <v>23</v>
      </c>
      <c r="I14" s="40" t="s">
        <v>23</v>
      </c>
      <c r="J14" s="40" t="s">
        <v>23</v>
      </c>
      <c r="K14" s="40" t="s">
        <v>23</v>
      </c>
      <c r="L14" s="44">
        <f>K9-K19-K21-K22</f>
        <v>3.3068677699999984</v>
      </c>
      <c r="M14" s="34" t="s">
        <v>23</v>
      </c>
      <c r="N14" s="40" t="s">
        <v>23</v>
      </c>
      <c r="O14" s="40" t="s">
        <v>23</v>
      </c>
      <c r="P14" s="40" t="s">
        <v>23</v>
      </c>
      <c r="Q14" s="44">
        <f>P9-P19-P21-P22</f>
        <v>2.7132921203076732</v>
      </c>
      <c r="R14" s="34" t="s">
        <v>23</v>
      </c>
      <c r="S14" s="40" t="s">
        <v>23</v>
      </c>
      <c r="T14" s="40" t="s">
        <v>23</v>
      </c>
      <c r="U14" s="40" t="s">
        <v>23</v>
      </c>
      <c r="V14" s="44">
        <f>U9-U19-U21-U22</f>
        <v>5.9399999999999986</v>
      </c>
      <c r="W14" s="34" t="s">
        <v>23</v>
      </c>
      <c r="X14" s="40" t="s">
        <v>23</v>
      </c>
      <c r="Y14" s="40" t="s">
        <v>23</v>
      </c>
      <c r="Z14" s="40" t="s">
        <v>23</v>
      </c>
      <c r="AA14" s="44">
        <f>Z9-Z19-Z21-Z22</f>
        <v>2.8800000000000003</v>
      </c>
      <c r="AB14" s="34" t="s">
        <v>23</v>
      </c>
      <c r="AC14" s="40" t="s">
        <v>23</v>
      </c>
      <c r="AD14" s="40" t="s">
        <v>23</v>
      </c>
      <c r="AE14" s="40" t="s">
        <v>23</v>
      </c>
      <c r="AF14" s="44">
        <f>AE9-AE19-AE21-AE22</f>
        <v>3.46</v>
      </c>
      <c r="AG14" s="34" t="s">
        <v>23</v>
      </c>
      <c r="AH14" s="40" t="s">
        <v>23</v>
      </c>
      <c r="AI14" s="40" t="s">
        <v>23</v>
      </c>
      <c r="AJ14" s="40" t="s">
        <v>23</v>
      </c>
      <c r="AK14" s="44">
        <f>AJ9-AJ19-AJ21-AJ22</f>
        <v>4122.4124674341729</v>
      </c>
      <c r="AL14" s="34" t="s">
        <v>23</v>
      </c>
      <c r="AM14" s="40" t="s">
        <v>23</v>
      </c>
      <c r="AN14" s="40" t="s">
        <v>23</v>
      </c>
      <c r="AO14" s="40" t="s">
        <v>23</v>
      </c>
      <c r="AP14" s="44">
        <f>AO9-AO19-AO21-AO22</f>
        <v>2022.2671722060836</v>
      </c>
      <c r="AQ14" s="34" t="s">
        <v>23</v>
      </c>
      <c r="AR14" s="40" t="s">
        <v>23</v>
      </c>
      <c r="AS14" s="40" t="s">
        <v>23</v>
      </c>
      <c r="AT14" s="40" t="s">
        <v>23</v>
      </c>
      <c r="AU14" s="44">
        <f>AT9-AT19-AT21-AT22</f>
        <v>2100.1452952280879</v>
      </c>
    </row>
    <row r="15" spans="1:47" ht="46.8">
      <c r="A15" s="32" t="s">
        <v>28</v>
      </c>
      <c r="B15" s="33" t="s">
        <v>29</v>
      </c>
      <c r="C15" s="45">
        <f>SUM(D15:G15)</f>
        <v>0</v>
      </c>
      <c r="D15" s="46"/>
      <c r="E15" s="46"/>
      <c r="F15" s="46"/>
      <c r="G15" s="43"/>
      <c r="H15" s="45">
        <f>SUM(I15:L15)</f>
        <v>0</v>
      </c>
      <c r="I15" s="46"/>
      <c r="J15" s="46"/>
      <c r="K15" s="46"/>
      <c r="L15" s="43"/>
      <c r="M15" s="45">
        <f>SUM(N15:Q15)</f>
        <v>0</v>
      </c>
      <c r="N15" s="46"/>
      <c r="O15" s="46"/>
      <c r="P15" s="46"/>
      <c r="Q15" s="43"/>
      <c r="R15" s="45">
        <f>SUM(S15:V15)</f>
        <v>0</v>
      </c>
      <c r="S15" s="46"/>
      <c r="T15" s="46"/>
      <c r="U15" s="46"/>
      <c r="V15" s="43"/>
      <c r="W15" s="45">
        <f>SUM(X15:AA15)</f>
        <v>0</v>
      </c>
      <c r="X15" s="46"/>
      <c r="Y15" s="46"/>
      <c r="Z15" s="46"/>
      <c r="AA15" s="43"/>
      <c r="AB15" s="45">
        <f>SUM(AC15:AF15)</f>
        <v>0</v>
      </c>
      <c r="AC15" s="46"/>
      <c r="AD15" s="46"/>
      <c r="AE15" s="46"/>
      <c r="AF15" s="43"/>
      <c r="AG15" s="45">
        <f>SUM(AH15:AK15)</f>
        <v>0</v>
      </c>
      <c r="AH15" s="46">
        <v>0</v>
      </c>
      <c r="AI15" s="46">
        <v>0</v>
      </c>
      <c r="AJ15" s="46">
        <v>0</v>
      </c>
      <c r="AK15" s="43">
        <v>0</v>
      </c>
      <c r="AL15" s="45">
        <f>SUM(AM15:AP15)</f>
        <v>0</v>
      </c>
      <c r="AM15" s="46">
        <v>0</v>
      </c>
      <c r="AN15" s="46">
        <v>0</v>
      </c>
      <c r="AO15" s="46">
        <v>0</v>
      </c>
      <c r="AP15" s="43">
        <v>0</v>
      </c>
      <c r="AQ15" s="45">
        <f>SUM(AR15:AU15)</f>
        <v>0</v>
      </c>
      <c r="AR15" s="46">
        <v>0</v>
      </c>
      <c r="AS15" s="46">
        <v>0</v>
      </c>
      <c r="AT15" s="46">
        <v>0</v>
      </c>
      <c r="AU15" s="43">
        <v>0</v>
      </c>
    </row>
    <row r="16" spans="1:47" ht="46.8">
      <c r="A16" s="32" t="s">
        <v>30</v>
      </c>
      <c r="B16" s="33" t="s">
        <v>31</v>
      </c>
      <c r="C16" s="45">
        <f>SUM(D16:G16)</f>
        <v>0</v>
      </c>
      <c r="D16" s="47"/>
      <c r="E16" s="47"/>
      <c r="F16" s="47"/>
      <c r="G16" s="43"/>
      <c r="H16" s="45">
        <f>SUM(I16:L16)</f>
        <v>0</v>
      </c>
      <c r="I16" s="47"/>
      <c r="J16" s="47"/>
      <c r="K16" s="47"/>
      <c r="L16" s="43"/>
      <c r="M16" s="45">
        <f>SUM(N16:Q16)</f>
        <v>0</v>
      </c>
      <c r="N16" s="47"/>
      <c r="O16" s="47"/>
      <c r="P16" s="47"/>
      <c r="Q16" s="43"/>
      <c r="R16" s="45">
        <f>SUM(S16:V16)</f>
        <v>0</v>
      </c>
      <c r="S16" s="47"/>
      <c r="T16" s="47"/>
      <c r="U16" s="47"/>
      <c r="V16" s="43"/>
      <c r="W16" s="45">
        <f>SUM(X16:AA16)</f>
        <v>0</v>
      </c>
      <c r="X16" s="47"/>
      <c r="Y16" s="47"/>
      <c r="Z16" s="47"/>
      <c r="AA16" s="43"/>
      <c r="AB16" s="45">
        <f>SUM(AC16:AF16)</f>
        <v>0</v>
      </c>
      <c r="AC16" s="47"/>
      <c r="AD16" s="47"/>
      <c r="AE16" s="47"/>
      <c r="AF16" s="43"/>
      <c r="AG16" s="45">
        <f>SUM(AH16:AK16)</f>
        <v>0</v>
      </c>
      <c r="AH16" s="47">
        <v>0</v>
      </c>
      <c r="AI16" s="47">
        <v>0</v>
      </c>
      <c r="AJ16" s="47">
        <v>0</v>
      </c>
      <c r="AK16" s="43">
        <v>0</v>
      </c>
      <c r="AL16" s="45">
        <f>SUM(AM16:AP16)</f>
        <v>0</v>
      </c>
      <c r="AM16" s="47">
        <v>0</v>
      </c>
      <c r="AN16" s="47">
        <v>0</v>
      </c>
      <c r="AO16" s="47">
        <v>0</v>
      </c>
      <c r="AP16" s="43">
        <v>0</v>
      </c>
      <c r="AQ16" s="45">
        <f>SUM(AR16:AU16)</f>
        <v>0</v>
      </c>
      <c r="AR16" s="47">
        <v>0</v>
      </c>
      <c r="AS16" s="47">
        <v>0</v>
      </c>
      <c r="AT16" s="47">
        <v>0</v>
      </c>
      <c r="AU16" s="43">
        <v>0</v>
      </c>
    </row>
    <row r="17" spans="1:47" ht="187.2">
      <c r="A17" s="32" t="s">
        <v>32</v>
      </c>
      <c r="B17" s="33" t="s">
        <v>33</v>
      </c>
      <c r="C17" s="45">
        <f>SUM(D17:G17)</f>
        <v>0</v>
      </c>
      <c r="D17" s="47"/>
      <c r="E17" s="47"/>
      <c r="F17" s="47"/>
      <c r="G17" s="43"/>
      <c r="H17" s="45">
        <f>SUM(I17:L17)</f>
        <v>0</v>
      </c>
      <c r="I17" s="47"/>
      <c r="J17" s="47"/>
      <c r="K17" s="47"/>
      <c r="L17" s="43"/>
      <c r="M17" s="45">
        <f>SUM(N17:Q17)</f>
        <v>3.0844564665888399</v>
      </c>
      <c r="N17" s="48">
        <v>3.0844564665888399</v>
      </c>
      <c r="O17" s="48"/>
      <c r="P17" s="48"/>
      <c r="Q17" s="49"/>
      <c r="R17" s="45">
        <f>SUM(S17:V17)</f>
        <v>11.5</v>
      </c>
      <c r="S17" s="47"/>
      <c r="T17" s="47"/>
      <c r="U17" s="47">
        <v>11.5</v>
      </c>
      <c r="V17" s="43"/>
      <c r="W17" s="45">
        <f>SUM(X17:AA17)</f>
        <v>5.5</v>
      </c>
      <c r="X17" s="47"/>
      <c r="Y17" s="47"/>
      <c r="Z17" s="47">
        <v>5.5</v>
      </c>
      <c r="AA17" s="43"/>
      <c r="AB17" s="45">
        <f>SUM(AC17:AF17)</f>
        <v>6</v>
      </c>
      <c r="AC17" s="47"/>
      <c r="AD17" s="47"/>
      <c r="AE17" s="47">
        <v>6</v>
      </c>
      <c r="AF17" s="43"/>
      <c r="AG17" s="45">
        <f>SUM(AH17:AK17)</f>
        <v>4496.2036875769118</v>
      </c>
      <c r="AH17" s="47">
        <v>4494.8434704473666</v>
      </c>
      <c r="AI17" s="47">
        <v>0</v>
      </c>
      <c r="AJ17" s="47">
        <v>1.3602171295453966</v>
      </c>
      <c r="AK17" s="43">
        <v>0</v>
      </c>
      <c r="AL17" s="45">
        <f>SUM(AM17:AP17)</f>
        <v>2228.6989723915408</v>
      </c>
      <c r="AM17" s="47">
        <v>2228.0247336938537</v>
      </c>
      <c r="AN17" s="47">
        <v>0</v>
      </c>
      <c r="AO17" s="47">
        <v>0.67423869768696731</v>
      </c>
      <c r="AP17" s="43">
        <v>0</v>
      </c>
      <c r="AQ17" s="45">
        <f>SUM(AR17:AU17)</f>
        <v>2267.5047151853714</v>
      </c>
      <c r="AR17" s="47">
        <v>2266.8187367535129</v>
      </c>
      <c r="AS17" s="47">
        <v>0</v>
      </c>
      <c r="AT17" s="47">
        <v>0.68597843185842933</v>
      </c>
      <c r="AU17" s="43">
        <v>0</v>
      </c>
    </row>
    <row r="18" spans="1:47" ht="78">
      <c r="A18" s="32" t="s">
        <v>34</v>
      </c>
      <c r="B18" s="33" t="s">
        <v>35</v>
      </c>
      <c r="C18" s="45">
        <f>SUM(D18:G18)</f>
        <v>12.6029</v>
      </c>
      <c r="D18" s="47"/>
      <c r="E18" s="47"/>
      <c r="F18" s="47">
        <v>12.6029</v>
      </c>
      <c r="G18" s="43"/>
      <c r="H18" s="45">
        <f>SUM(I18:L18)</f>
        <v>12.6029</v>
      </c>
      <c r="I18" s="47"/>
      <c r="J18" s="47"/>
      <c r="K18" s="47">
        <v>12.6029</v>
      </c>
      <c r="L18" s="43"/>
      <c r="M18" s="45">
        <f>SUM(N18:Q18)</f>
        <v>6.5725547933547697</v>
      </c>
      <c r="N18" s="48">
        <v>1.8143189250113201</v>
      </c>
      <c r="O18" s="48"/>
      <c r="P18" s="48">
        <v>4.7582358683434496</v>
      </c>
      <c r="Q18" s="49"/>
      <c r="R18" s="45">
        <f>SUM(S18:V18)</f>
        <v>0</v>
      </c>
      <c r="S18" s="47"/>
      <c r="T18" s="47"/>
      <c r="U18" s="47"/>
      <c r="V18" s="43"/>
      <c r="W18" s="45">
        <f>SUM(X18:AA18)</f>
        <v>0</v>
      </c>
      <c r="X18" s="47"/>
      <c r="Y18" s="47"/>
      <c r="Z18" s="47"/>
      <c r="AA18" s="43"/>
      <c r="AB18" s="45">
        <f>SUM(AC18:AF18)</f>
        <v>0</v>
      </c>
      <c r="AC18" s="47"/>
      <c r="AD18" s="47"/>
      <c r="AE18" s="47"/>
      <c r="AF18" s="43"/>
      <c r="AG18" s="45">
        <f>SUM(AH18:AK18)</f>
        <v>6697.7449410691515</v>
      </c>
      <c r="AH18" s="47">
        <v>2029.2371406421514</v>
      </c>
      <c r="AI18" s="47">
        <v>0</v>
      </c>
      <c r="AJ18" s="47">
        <v>4668.5078004269999</v>
      </c>
      <c r="AK18" s="43">
        <v>0</v>
      </c>
      <c r="AL18" s="45">
        <f>SUM(AM18:AP18)</f>
        <v>3319.9690905342495</v>
      </c>
      <c r="AM18" s="47">
        <v>1005.8616211235756</v>
      </c>
      <c r="AN18" s="47">
        <v>0</v>
      </c>
      <c r="AO18" s="47">
        <v>2314.1074694106737</v>
      </c>
      <c r="AP18" s="43">
        <v>0</v>
      </c>
      <c r="AQ18" s="45">
        <f>SUM(AR18:AU18)</f>
        <v>3377.775850534902</v>
      </c>
      <c r="AR18" s="47">
        <v>1023.3755195185759</v>
      </c>
      <c r="AS18" s="47">
        <v>0</v>
      </c>
      <c r="AT18" s="47">
        <v>2354.4003310163262</v>
      </c>
      <c r="AU18" s="43">
        <v>0</v>
      </c>
    </row>
    <row r="19" spans="1:47" ht="62.4">
      <c r="A19" s="32" t="s">
        <v>36</v>
      </c>
      <c r="B19" s="33" t="s">
        <v>37</v>
      </c>
      <c r="C19" s="45">
        <f>SUM(D19:G19)</f>
        <v>0.81412007889899973</v>
      </c>
      <c r="D19" s="36">
        <f>D9*D20/100</f>
        <v>0</v>
      </c>
      <c r="E19" s="36">
        <f>E9*E20/100</f>
        <v>0</v>
      </c>
      <c r="F19" s="36">
        <f>F9*F20/100</f>
        <v>0.48773222999999999</v>
      </c>
      <c r="G19" s="37">
        <f>G9*G20/100</f>
        <v>0.3263878488989998</v>
      </c>
      <c r="H19" s="45">
        <f>SUM(I19:L19)</f>
        <v>0.81412007889899973</v>
      </c>
      <c r="I19" s="36">
        <f>I9*I20/100</f>
        <v>0</v>
      </c>
      <c r="J19" s="36">
        <f>J9*J20/100</f>
        <v>0</v>
      </c>
      <c r="K19" s="36">
        <f>K9*K20/100</f>
        <v>0.48773222999999999</v>
      </c>
      <c r="L19" s="37">
        <f>L9*L20/100</f>
        <v>0.3263878488989998</v>
      </c>
      <c r="M19" s="45">
        <f>SUM(N19:Q19)</f>
        <v>0.78414931430742096</v>
      </c>
      <c r="N19" s="36">
        <f>N9*N20/100</f>
        <v>0</v>
      </c>
      <c r="O19" s="36">
        <f>O9*O20/100</f>
        <v>0</v>
      </c>
      <c r="P19" s="36">
        <f>P9*P20/100</f>
        <v>0.72813864899974812</v>
      </c>
      <c r="Q19" s="37">
        <f>Q9*Q20/100</f>
        <v>5.6010665307672791E-2</v>
      </c>
      <c r="R19" s="45">
        <f>SUM(S19:V19)</f>
        <v>0.9001539999999999</v>
      </c>
      <c r="S19" s="36">
        <f>S9*S20/100</f>
        <v>0</v>
      </c>
      <c r="T19" s="36">
        <f>T9*T20/100</f>
        <v>0</v>
      </c>
      <c r="U19" s="36">
        <f>U9*U20/100</f>
        <v>0.46</v>
      </c>
      <c r="V19" s="37">
        <f>V9*V20/100</f>
        <v>0.44015399999999993</v>
      </c>
      <c r="W19" s="45">
        <f>SUM(X19:AA19)</f>
        <v>0.43340800000000002</v>
      </c>
      <c r="X19" s="36">
        <f>X9*X20/100</f>
        <v>0</v>
      </c>
      <c r="Y19" s="36">
        <f>Y9*Y20/100</f>
        <v>0</v>
      </c>
      <c r="Z19" s="36">
        <f>Z9*Z20/100</f>
        <v>0.22</v>
      </c>
      <c r="AA19" s="37">
        <f>AA9*AA20/100</f>
        <v>0.21340800000000001</v>
      </c>
      <c r="AB19" s="45">
        <f>SUM(AC19:AF19)</f>
        <v>0.49638599999999999</v>
      </c>
      <c r="AC19" s="36">
        <f>AC9*AC20/100</f>
        <v>0</v>
      </c>
      <c r="AD19" s="36">
        <f>AD9*AD20/100</f>
        <v>0</v>
      </c>
      <c r="AE19" s="36">
        <f>AE9*AE20/100</f>
        <v>0.24</v>
      </c>
      <c r="AF19" s="37">
        <f>AF9*AF20/100</f>
        <v>0.256386</v>
      </c>
      <c r="AG19" s="45">
        <f>SUM(AH19:AK19)</f>
        <v>908.94862864606011</v>
      </c>
      <c r="AH19" s="36">
        <f>AH9*AH20/100</f>
        <v>0</v>
      </c>
      <c r="AI19" s="36">
        <f>AI9*AI20/100</f>
        <v>0</v>
      </c>
      <c r="AJ19" s="36">
        <f>AJ9*AJ20/100</f>
        <v>844.02372659991318</v>
      </c>
      <c r="AK19" s="37">
        <f>AK9*AK20/100</f>
        <v>64.92490204614694</v>
      </c>
      <c r="AL19" s="45">
        <f>SUM(AM19:AP19)</f>
        <v>423.66806292579031</v>
      </c>
      <c r="AM19" s="36">
        <f>AM9*AM20/100</f>
        <v>0</v>
      </c>
      <c r="AN19" s="36">
        <f>AN9*AN20/100</f>
        <v>0</v>
      </c>
      <c r="AO19" s="36">
        <f>AO9*AO20/100</f>
        <v>418.36957194460462</v>
      </c>
      <c r="AP19" s="37">
        <f>AP9*AP20/100</f>
        <v>5.2984909811856937</v>
      </c>
      <c r="AQ19" s="45">
        <f>SUM(AR19:AU19)</f>
        <v>485.28056572026981</v>
      </c>
      <c r="AR19" s="36">
        <f>AR9*AR20/100</f>
        <v>0</v>
      </c>
      <c r="AS19" s="36">
        <f>AS9*AS20/100</f>
        <v>0</v>
      </c>
      <c r="AT19" s="36">
        <f>AT9*AT20/100</f>
        <v>425.65415465530867</v>
      </c>
      <c r="AU19" s="37">
        <f>AU9*AU20/100</f>
        <v>59.626411064961133</v>
      </c>
    </row>
    <row r="20" spans="1:47" ht="62.4">
      <c r="A20" s="32" t="s">
        <v>38</v>
      </c>
      <c r="B20" s="33" t="s">
        <v>39</v>
      </c>
      <c r="C20" s="45">
        <f>IF(C9=0,0,C19/C9*100)</f>
        <v>6.459773400150941</v>
      </c>
      <c r="D20" s="50"/>
      <c r="E20" s="50"/>
      <c r="F20" s="51">
        <v>3.87</v>
      </c>
      <c r="G20" s="52">
        <v>9.8699999999999992</v>
      </c>
      <c r="H20" s="45">
        <f>IF(H9=0,0,H19/H9*100)</f>
        <v>6.459773400150941</v>
      </c>
      <c r="I20" s="50"/>
      <c r="J20" s="50"/>
      <c r="K20" s="50">
        <v>3.87</v>
      </c>
      <c r="L20" s="52">
        <v>9.8699999999999992</v>
      </c>
      <c r="M20" s="45">
        <f>IF(M9=0,0,M19/M9*100)</f>
        <v>8.1199999999999974</v>
      </c>
      <c r="N20" s="50"/>
      <c r="O20" s="50"/>
      <c r="P20" s="53">
        <v>7.54</v>
      </c>
      <c r="Q20" s="54">
        <v>2.0643064890971443</v>
      </c>
      <c r="R20" s="45">
        <f>IF(R9=0,0,R19/R9*100)</f>
        <v>7.8273212689151785</v>
      </c>
      <c r="S20" s="50"/>
      <c r="T20" s="50"/>
      <c r="U20" s="50">
        <v>4</v>
      </c>
      <c r="V20" s="52">
        <v>7.41</v>
      </c>
      <c r="W20" s="45">
        <f>IF(W9=0,0,W19/W9*100)</f>
        <v>7.8797041911107524</v>
      </c>
      <c r="X20" s="50"/>
      <c r="Y20" s="50"/>
      <c r="Z20" s="50">
        <v>4</v>
      </c>
      <c r="AA20" s="55">
        <v>7.41</v>
      </c>
      <c r="AB20" s="45">
        <f>IF(AB9=0,0,AB19/AB9*100)</f>
        <v>8.2749122057730631</v>
      </c>
      <c r="AC20" s="50"/>
      <c r="AD20" s="50"/>
      <c r="AE20" s="50">
        <v>4</v>
      </c>
      <c r="AF20" s="55">
        <v>7.41</v>
      </c>
      <c r="AG20" s="45">
        <f>IF(AG9=0,0,AG19/AG9*100)</f>
        <v>8.1199999999999974</v>
      </c>
      <c r="AH20" s="50"/>
      <c r="AI20" s="50"/>
      <c r="AJ20" s="50">
        <v>7.5400000000000009</v>
      </c>
      <c r="AK20" s="52">
        <v>1.5749249391960234</v>
      </c>
      <c r="AL20" s="45">
        <f>IF(AL9=0,0,AL19/AL9*100)</f>
        <v>7.6354912227781</v>
      </c>
      <c r="AM20" s="50"/>
      <c r="AN20" s="50"/>
      <c r="AO20" s="50">
        <v>7.5400000000000009</v>
      </c>
      <c r="AP20" s="52">
        <v>0.26200746637278349</v>
      </c>
      <c r="AQ20" s="45">
        <f>IF(AQ9=0,0,AQ19/AQ9*100)</f>
        <v>8.596216965141279</v>
      </c>
      <c r="AR20" s="50"/>
      <c r="AS20" s="50"/>
      <c r="AT20" s="50">
        <v>7.5400000000000009</v>
      </c>
      <c r="AU20" s="52">
        <v>2.8391564717185607</v>
      </c>
    </row>
    <row r="21" spans="1:47" ht="140.4">
      <c r="A21" s="32" t="s">
        <v>40</v>
      </c>
      <c r="B21" s="33" t="s">
        <v>41</v>
      </c>
      <c r="C21" s="45">
        <f t="shared" ref="C21:C26" si="0">SUM(D21:G21)</f>
        <v>0</v>
      </c>
      <c r="D21" s="50"/>
      <c r="E21" s="50"/>
      <c r="F21" s="50"/>
      <c r="G21" s="52"/>
      <c r="H21" s="45">
        <f t="shared" ref="H21:H26" si="1">SUM(I21:L21)</f>
        <v>0</v>
      </c>
      <c r="I21" s="50"/>
      <c r="J21" s="50"/>
      <c r="K21" s="50"/>
      <c r="L21" s="52"/>
      <c r="M21" s="45">
        <f t="shared" ref="M21:M26" si="2">SUM(N21:Q21)</f>
        <v>0</v>
      </c>
      <c r="N21" s="50"/>
      <c r="O21" s="50"/>
      <c r="P21" s="50"/>
      <c r="Q21" s="52"/>
      <c r="R21" s="45">
        <f t="shared" ref="R21:R26" si="3">SUM(S21:V21)</f>
        <v>0</v>
      </c>
      <c r="S21" s="50"/>
      <c r="T21" s="50"/>
      <c r="U21" s="50"/>
      <c r="V21" s="52"/>
      <c r="W21" s="45">
        <f t="shared" ref="W21:W26" si="4">SUM(X21:AA21)</f>
        <v>0</v>
      </c>
      <c r="X21" s="50"/>
      <c r="Y21" s="50"/>
      <c r="Z21" s="50"/>
      <c r="AA21" s="52"/>
      <c r="AB21" s="45">
        <f t="shared" ref="AB21:AB26" si="5">SUM(AC21:AF21)</f>
        <v>0</v>
      </c>
      <c r="AC21" s="50"/>
      <c r="AD21" s="50"/>
      <c r="AE21" s="50"/>
      <c r="AF21" s="52"/>
      <c r="AG21" s="45">
        <f t="shared" ref="AG21:AG26" si="6">SUM(AH21:AK21)</f>
        <v>0</v>
      </c>
      <c r="AH21" s="50"/>
      <c r="AI21" s="50"/>
      <c r="AJ21" s="50"/>
      <c r="AK21" s="52"/>
      <c r="AL21" s="45">
        <f t="shared" ref="AL21:AL26" si="7">SUM(AM21:AP21)</f>
        <v>0</v>
      </c>
      <c r="AM21" s="50"/>
      <c r="AN21" s="50"/>
      <c r="AO21" s="50"/>
      <c r="AP21" s="52"/>
      <c r="AQ21" s="45">
        <f t="shared" ref="AQ21:AQ26" si="8">SUM(AR21:AU21)</f>
        <v>0</v>
      </c>
      <c r="AR21" s="50"/>
      <c r="AS21" s="50"/>
      <c r="AT21" s="50"/>
      <c r="AU21" s="52"/>
    </row>
    <row r="22" spans="1:47" ht="62.4">
      <c r="A22" s="32" t="s">
        <v>42</v>
      </c>
      <c r="B22" s="33" t="s">
        <v>43</v>
      </c>
      <c r="C22" s="45">
        <f t="shared" si="0"/>
        <v>11.788800000000002</v>
      </c>
      <c r="D22" s="36">
        <f>D23+D24+D25+D26</f>
        <v>0</v>
      </c>
      <c r="E22" s="36">
        <f t="shared" ref="E22:G22" si="9">E23+E24+E25+E26</f>
        <v>0</v>
      </c>
      <c r="F22" s="36">
        <f t="shared" si="9"/>
        <v>8.8083000000000009</v>
      </c>
      <c r="G22" s="36">
        <f t="shared" si="9"/>
        <v>2.9805000000000001</v>
      </c>
      <c r="H22" s="56">
        <f t="shared" si="1"/>
        <v>11.788800000000002</v>
      </c>
      <c r="I22" s="36">
        <f>I23+I24+I25+I26</f>
        <v>0</v>
      </c>
      <c r="J22" s="36">
        <f t="shared" ref="J22:L22" si="10">J23+J24+J25+J26</f>
        <v>0</v>
      </c>
      <c r="K22" s="36">
        <f t="shared" si="10"/>
        <v>8.8083000000000009</v>
      </c>
      <c r="L22" s="36">
        <f t="shared" si="10"/>
        <v>2.9805000000000001</v>
      </c>
      <c r="M22" s="45">
        <f t="shared" si="2"/>
        <v>8.8728619456361901</v>
      </c>
      <c r="N22" s="36">
        <f>N23+N24+N25+N26</f>
        <v>0</v>
      </c>
      <c r="O22" s="36">
        <f t="shared" ref="O22:Q22" si="11">O23+O24+O25+O26</f>
        <v>0</v>
      </c>
      <c r="P22" s="36">
        <f t="shared" si="11"/>
        <v>6.2155804906361896</v>
      </c>
      <c r="Q22" s="36">
        <f t="shared" si="11"/>
        <v>2.6572814550000001</v>
      </c>
      <c r="R22" s="45">
        <f t="shared" si="3"/>
        <v>10.600000000000001</v>
      </c>
      <c r="S22" s="36">
        <f>S23+S24+S25+S26</f>
        <v>0</v>
      </c>
      <c r="T22" s="36">
        <f t="shared" ref="T22:V22" si="12">T23+T24+T25+T26</f>
        <v>0</v>
      </c>
      <c r="U22" s="36">
        <f t="shared" si="12"/>
        <v>5.1000000000000005</v>
      </c>
      <c r="V22" s="36">
        <f t="shared" si="12"/>
        <v>5.5</v>
      </c>
      <c r="W22" s="45">
        <f t="shared" si="4"/>
        <v>5.0669000000000004</v>
      </c>
      <c r="X22" s="36">
        <f>X23+X24+X25+X26</f>
        <v>0</v>
      </c>
      <c r="Y22" s="36">
        <f t="shared" ref="Y22:AA22" si="13">Y23+Y24+Y25+Y26</f>
        <v>0</v>
      </c>
      <c r="Z22" s="36">
        <f t="shared" si="13"/>
        <v>2.4</v>
      </c>
      <c r="AA22" s="36">
        <f t="shared" si="13"/>
        <v>2.6669</v>
      </c>
      <c r="AB22" s="45">
        <f t="shared" si="5"/>
        <v>5.5023</v>
      </c>
      <c r="AC22" s="36">
        <f>AC23+AC24+AC25+AC26</f>
        <v>0</v>
      </c>
      <c r="AD22" s="36">
        <f t="shared" ref="AD22:AF22" si="14">AD23+AD24+AD25+AD26</f>
        <v>0</v>
      </c>
      <c r="AE22" s="36">
        <f t="shared" si="14"/>
        <v>2.2999999999999998</v>
      </c>
      <c r="AF22" s="36">
        <f t="shared" si="14"/>
        <v>3.2023000000000001</v>
      </c>
      <c r="AG22" s="45">
        <f t="shared" si="6"/>
        <v>10285.000000000004</v>
      </c>
      <c r="AH22" s="36">
        <f>AH23+AH24+AH25+AH26</f>
        <v>0</v>
      </c>
      <c r="AI22" s="36">
        <f t="shared" ref="AI22:AK22" si="15">AI23+AI24+AI25+AI26</f>
        <v>0</v>
      </c>
      <c r="AJ22" s="36">
        <f t="shared" si="15"/>
        <v>6227.5124346119774</v>
      </c>
      <c r="AK22" s="36">
        <f t="shared" si="15"/>
        <v>4057.4875653880258</v>
      </c>
      <c r="AL22" s="45">
        <f t="shared" si="7"/>
        <v>5124.9999999999991</v>
      </c>
      <c r="AM22" s="36">
        <f>AM23+AM24+AM25+AM26</f>
        <v>0</v>
      </c>
      <c r="AN22" s="36">
        <f t="shared" ref="AN22:AP22" si="16">AN23+AN24+AN25+AN26</f>
        <v>0</v>
      </c>
      <c r="AO22" s="36">
        <f t="shared" si="16"/>
        <v>3108.0313187751012</v>
      </c>
      <c r="AP22" s="36">
        <f t="shared" si="16"/>
        <v>2016.9686812248976</v>
      </c>
      <c r="AQ22" s="45">
        <f t="shared" si="8"/>
        <v>5160.0000000000045</v>
      </c>
      <c r="AR22" s="36">
        <f>AR23+AR24+AR25+AR26</f>
        <v>0</v>
      </c>
      <c r="AS22" s="36">
        <f t="shared" ref="AS22:AU22" si="17">AS23+AS24+AS25+AS26</f>
        <v>0</v>
      </c>
      <c r="AT22" s="36">
        <f t="shared" si="17"/>
        <v>3119.4811158368766</v>
      </c>
      <c r="AU22" s="36">
        <f t="shared" si="17"/>
        <v>2040.5188841631282</v>
      </c>
    </row>
    <row r="23" spans="1:47" ht="62.4">
      <c r="A23" s="57" t="s">
        <v>44</v>
      </c>
      <c r="B23" s="58" t="s">
        <v>45</v>
      </c>
      <c r="C23" s="45">
        <f t="shared" si="0"/>
        <v>1.8310999999999999</v>
      </c>
      <c r="D23" s="50"/>
      <c r="E23" s="50"/>
      <c r="F23" s="50">
        <v>1.8310999999999999</v>
      </c>
      <c r="G23" s="52"/>
      <c r="H23" s="45">
        <f t="shared" si="1"/>
        <v>1.8310999999999999</v>
      </c>
      <c r="I23" s="50"/>
      <c r="J23" s="50"/>
      <c r="K23" s="59">
        <v>1.8310999999999999</v>
      </c>
      <c r="L23" s="52"/>
      <c r="M23" s="45">
        <f t="shared" si="2"/>
        <v>1.7506374906361899</v>
      </c>
      <c r="N23" s="53"/>
      <c r="O23" s="53"/>
      <c r="P23" s="53">
        <v>1.7506374906361899</v>
      </c>
      <c r="Q23" s="60"/>
      <c r="R23" s="45">
        <f t="shared" si="3"/>
        <v>1.7</v>
      </c>
      <c r="S23" s="50"/>
      <c r="T23" s="50"/>
      <c r="U23" s="50">
        <v>1.7</v>
      </c>
      <c r="V23" s="52"/>
      <c r="W23" s="45">
        <f t="shared" si="4"/>
        <v>0.9</v>
      </c>
      <c r="X23" s="50"/>
      <c r="Y23" s="50"/>
      <c r="Z23" s="50">
        <v>0.9</v>
      </c>
      <c r="AA23" s="52"/>
      <c r="AB23" s="45">
        <f t="shared" si="5"/>
        <v>0.8</v>
      </c>
      <c r="AC23" s="50"/>
      <c r="AD23" s="50"/>
      <c r="AE23" s="50">
        <v>0.8</v>
      </c>
      <c r="AF23" s="52"/>
      <c r="AG23" s="45">
        <f t="shared" si="6"/>
        <v>1443.6838130522415</v>
      </c>
      <c r="AH23" s="50">
        <v>0</v>
      </c>
      <c r="AI23" s="50">
        <v>0</v>
      </c>
      <c r="AJ23" s="50">
        <v>1443.6838130522415</v>
      </c>
      <c r="AK23" s="52">
        <v>0</v>
      </c>
      <c r="AL23" s="45">
        <f t="shared" si="7"/>
        <v>730</v>
      </c>
      <c r="AM23" s="50">
        <v>0</v>
      </c>
      <c r="AN23" s="50">
        <v>0</v>
      </c>
      <c r="AO23" s="50">
        <v>730</v>
      </c>
      <c r="AP23" s="52">
        <v>0</v>
      </c>
      <c r="AQ23" s="45">
        <f t="shared" si="8"/>
        <v>713.68381305224148</v>
      </c>
      <c r="AR23" s="50">
        <v>0</v>
      </c>
      <c r="AS23" s="50">
        <v>0</v>
      </c>
      <c r="AT23" s="50">
        <v>713.68381305224148</v>
      </c>
      <c r="AU23" s="52">
        <v>0</v>
      </c>
    </row>
    <row r="24" spans="1:47" ht="78">
      <c r="A24" s="57" t="s">
        <v>46</v>
      </c>
      <c r="B24" s="58" t="s">
        <v>47</v>
      </c>
      <c r="C24" s="45">
        <f t="shared" si="0"/>
        <v>8.7240000000000002</v>
      </c>
      <c r="D24" s="50"/>
      <c r="E24" s="50"/>
      <c r="F24" s="50">
        <v>5.7435</v>
      </c>
      <c r="G24" s="52">
        <v>2.9805000000000001</v>
      </c>
      <c r="H24" s="56">
        <f t="shared" si="1"/>
        <v>8.7240000000000002</v>
      </c>
      <c r="I24" s="50"/>
      <c r="J24" s="50"/>
      <c r="K24" s="50">
        <v>5.7435</v>
      </c>
      <c r="L24" s="52">
        <v>2.9805000000000001</v>
      </c>
      <c r="M24" s="45">
        <f t="shared" si="2"/>
        <v>6.7307244550000007</v>
      </c>
      <c r="N24" s="53"/>
      <c r="O24" s="53"/>
      <c r="P24" s="53">
        <v>4.0734430000000001</v>
      </c>
      <c r="Q24" s="60">
        <v>2.6572814550000001</v>
      </c>
      <c r="R24" s="45">
        <f t="shared" si="3"/>
        <v>8.5</v>
      </c>
      <c r="S24" s="50"/>
      <c r="T24" s="50"/>
      <c r="U24" s="50">
        <v>3</v>
      </c>
      <c r="V24" s="52">
        <v>5.5</v>
      </c>
      <c r="W24" s="45">
        <f t="shared" si="4"/>
        <v>4.1669</v>
      </c>
      <c r="X24" s="50"/>
      <c r="Y24" s="50"/>
      <c r="Z24" s="50">
        <v>1.5</v>
      </c>
      <c r="AA24" s="52">
        <v>2.6669</v>
      </c>
      <c r="AB24" s="45">
        <f t="shared" si="5"/>
        <v>4.7023000000000001</v>
      </c>
      <c r="AC24" s="50"/>
      <c r="AD24" s="50"/>
      <c r="AE24" s="50">
        <v>1.5</v>
      </c>
      <c r="AF24" s="52">
        <v>3.2023000000000001</v>
      </c>
      <c r="AG24" s="45">
        <f t="shared" si="6"/>
        <v>8373.5114327913434</v>
      </c>
      <c r="AH24" s="50">
        <v>0</v>
      </c>
      <c r="AI24" s="50">
        <v>0</v>
      </c>
      <c r="AJ24" s="50">
        <v>4316.0238674033171</v>
      </c>
      <c r="AK24" s="52">
        <v>4057.4875653880258</v>
      </c>
      <c r="AL24" s="45">
        <f t="shared" si="7"/>
        <v>4162.4552237422859</v>
      </c>
      <c r="AM24" s="50">
        <v>0</v>
      </c>
      <c r="AN24" s="50">
        <v>0</v>
      </c>
      <c r="AO24" s="50">
        <v>2145.4865425173884</v>
      </c>
      <c r="AP24" s="52">
        <v>2016.9686812248976</v>
      </c>
      <c r="AQ24" s="45">
        <f t="shared" si="8"/>
        <v>4211.0562090490566</v>
      </c>
      <c r="AR24" s="50">
        <v>0</v>
      </c>
      <c r="AS24" s="50">
        <v>0</v>
      </c>
      <c r="AT24" s="50">
        <v>2170.5373248859287</v>
      </c>
      <c r="AU24" s="52">
        <v>2040.5188841631282</v>
      </c>
    </row>
    <row r="25" spans="1:47" ht="187.2">
      <c r="A25" s="61" t="s">
        <v>48</v>
      </c>
      <c r="B25" s="58" t="s">
        <v>49</v>
      </c>
      <c r="C25" s="45">
        <f t="shared" si="0"/>
        <v>0</v>
      </c>
      <c r="D25" s="41"/>
      <c r="E25" s="41"/>
      <c r="F25" s="41"/>
      <c r="G25" s="62"/>
      <c r="H25" s="56">
        <f t="shared" si="1"/>
        <v>0</v>
      </c>
      <c r="I25" s="41"/>
      <c r="J25" s="41"/>
      <c r="K25" s="41"/>
      <c r="L25" s="62"/>
      <c r="M25" s="45">
        <f t="shared" si="2"/>
        <v>0</v>
      </c>
      <c r="N25" s="63"/>
      <c r="O25" s="63"/>
      <c r="P25" s="63"/>
      <c r="Q25" s="64"/>
      <c r="R25" s="45">
        <f t="shared" si="3"/>
        <v>0</v>
      </c>
      <c r="S25" s="41"/>
      <c r="T25" s="41"/>
      <c r="U25" s="41"/>
      <c r="V25" s="62"/>
      <c r="W25" s="45">
        <f t="shared" si="4"/>
        <v>0</v>
      </c>
      <c r="X25" s="41"/>
      <c r="Y25" s="41"/>
      <c r="Z25" s="41"/>
      <c r="AA25" s="62"/>
      <c r="AB25" s="45">
        <f t="shared" si="5"/>
        <v>0</v>
      </c>
      <c r="AC25" s="41"/>
      <c r="AD25" s="41"/>
      <c r="AE25" s="41"/>
      <c r="AF25" s="62"/>
      <c r="AG25" s="45">
        <f t="shared" si="6"/>
        <v>0</v>
      </c>
      <c r="AH25" s="41">
        <v>0</v>
      </c>
      <c r="AI25" s="41">
        <v>0</v>
      </c>
      <c r="AJ25" s="41">
        <v>0</v>
      </c>
      <c r="AK25" s="62">
        <v>0</v>
      </c>
      <c r="AL25" s="45">
        <f t="shared" si="7"/>
        <v>0</v>
      </c>
      <c r="AM25" s="41">
        <v>0</v>
      </c>
      <c r="AN25" s="41">
        <v>0</v>
      </c>
      <c r="AO25" s="41">
        <v>0</v>
      </c>
      <c r="AP25" s="62">
        <v>0</v>
      </c>
      <c r="AQ25" s="45">
        <f t="shared" si="8"/>
        <v>0</v>
      </c>
      <c r="AR25" s="41">
        <v>0</v>
      </c>
      <c r="AS25" s="41">
        <v>0</v>
      </c>
      <c r="AT25" s="41">
        <v>0</v>
      </c>
      <c r="AU25" s="62">
        <v>0</v>
      </c>
    </row>
    <row r="26" spans="1:47" ht="78.599999999999994" thickBot="1">
      <c r="A26" s="65" t="s">
        <v>50</v>
      </c>
      <c r="B26" s="66" t="s">
        <v>51</v>
      </c>
      <c r="C26" s="67">
        <f t="shared" si="0"/>
        <v>1.2337</v>
      </c>
      <c r="D26" s="68"/>
      <c r="E26" s="68"/>
      <c r="F26" s="68">
        <v>1.2337</v>
      </c>
      <c r="G26" s="69"/>
      <c r="H26" s="70">
        <f t="shared" si="1"/>
        <v>1.2337</v>
      </c>
      <c r="I26" s="68"/>
      <c r="J26" s="68"/>
      <c r="K26" s="71">
        <v>1.2337</v>
      </c>
      <c r="L26" s="69"/>
      <c r="M26" s="67">
        <f t="shared" si="2"/>
        <v>0.39150000000000001</v>
      </c>
      <c r="N26" s="72"/>
      <c r="O26" s="72"/>
      <c r="P26" s="72">
        <v>0.39150000000000001</v>
      </c>
      <c r="Q26" s="73"/>
      <c r="R26" s="67">
        <f t="shared" si="3"/>
        <v>0.4</v>
      </c>
      <c r="S26" s="68"/>
      <c r="T26" s="68"/>
      <c r="U26" s="68">
        <v>0.4</v>
      </c>
      <c r="V26" s="69"/>
      <c r="W26" s="67">
        <f t="shared" si="4"/>
        <v>0</v>
      </c>
      <c r="X26" s="68"/>
      <c r="Y26" s="68"/>
      <c r="Z26" s="68"/>
      <c r="AA26" s="69"/>
      <c r="AB26" s="67">
        <f t="shared" si="5"/>
        <v>0</v>
      </c>
      <c r="AC26" s="68"/>
      <c r="AD26" s="68"/>
      <c r="AE26" s="68"/>
      <c r="AF26" s="69"/>
      <c r="AG26" s="67">
        <f t="shared" si="6"/>
        <v>467.80475415641928</v>
      </c>
      <c r="AH26" s="68">
        <v>0</v>
      </c>
      <c r="AI26" s="68">
        <v>0</v>
      </c>
      <c r="AJ26" s="68">
        <v>467.80475415641928</v>
      </c>
      <c r="AK26" s="69">
        <v>0</v>
      </c>
      <c r="AL26" s="67">
        <f t="shared" si="7"/>
        <v>232.5447762577129</v>
      </c>
      <c r="AM26" s="68">
        <v>0</v>
      </c>
      <c r="AN26" s="68">
        <v>0</v>
      </c>
      <c r="AO26" s="68">
        <v>232.5447762577129</v>
      </c>
      <c r="AP26" s="69">
        <v>0</v>
      </c>
      <c r="AQ26" s="67">
        <f t="shared" si="8"/>
        <v>235.25997789870638</v>
      </c>
      <c r="AR26" s="68">
        <v>0</v>
      </c>
      <c r="AS26" s="68">
        <v>0</v>
      </c>
      <c r="AT26" s="68">
        <v>235.25997789870638</v>
      </c>
      <c r="AU26" s="69">
        <v>0</v>
      </c>
    </row>
    <row r="27" spans="1:47" ht="31.8" thickBot="1">
      <c r="A27" s="74"/>
      <c r="B27" s="75" t="s">
        <v>52</v>
      </c>
      <c r="C27" s="76"/>
      <c r="D27" s="77">
        <f>D9-D19-D21-D24-D25-D26-E12-F12-G12-D23</f>
        <v>0</v>
      </c>
      <c r="E27" s="77">
        <f>E9-E19-E21-E24-E25-E26-F13-G13-E23</f>
        <v>0</v>
      </c>
      <c r="F27" s="77">
        <f>F9-F19-F21-F24-F25-F26-G14-F23</f>
        <v>0</v>
      </c>
      <c r="G27" s="78">
        <f>G9-G19-G21-G24-G25-G26-G23</f>
        <v>-2.0078899001685357E-5</v>
      </c>
      <c r="H27" s="79"/>
      <c r="I27" s="77">
        <f>I9-I19-I21-I24-I25-I26-J12-K12-L12-I23</f>
        <v>0</v>
      </c>
      <c r="J27" s="77">
        <f>J9-J19-J21-J24-J25-J26-K13-L13-J23</f>
        <v>0</v>
      </c>
      <c r="K27" s="77">
        <f>K9-K19-K21-K24-K25-K26-L14-K23</f>
        <v>0</v>
      </c>
      <c r="L27" s="78">
        <f>L9-L19-L21-L24-L25-L26-L23</f>
        <v>-2.0078899001685357E-5</v>
      </c>
      <c r="M27" s="79"/>
      <c r="N27" s="77">
        <f>N9-N19-N21-N24-N25-N26-O12-P12-Q12-N23</f>
        <v>0</v>
      </c>
      <c r="O27" s="77">
        <f>O9-O19-O21-O24-O25-O26-P13-Q13-O23</f>
        <v>0</v>
      </c>
      <c r="P27" s="77">
        <f>P9-P19-P21-P24-P25-P26-Q14-P23</f>
        <v>0</v>
      </c>
      <c r="Q27" s="78">
        <f>Q9-Q19-Q21-Q24-Q25-Q26-Q23</f>
        <v>4.4408920985006262E-16</v>
      </c>
      <c r="R27" s="79"/>
      <c r="S27" s="77">
        <f>S9-S19-S21-S24-S25-S26-T12-U12-V12-S23</f>
        <v>0</v>
      </c>
      <c r="T27" s="77">
        <f>T9-T19-T21-T24-T25-T26-U13-V13-T23</f>
        <v>0</v>
      </c>
      <c r="U27" s="77">
        <f>U9-U19-U21-U24-U25-U26-V14-U23</f>
        <v>0</v>
      </c>
      <c r="V27" s="78">
        <f>V9-V19-V21-V24-V25-V26-V23</f>
        <v>-1.540000000010977E-4</v>
      </c>
      <c r="W27" s="79"/>
      <c r="X27" s="77">
        <f>X9-X19-X21-X24-X25-X26-Y12-Z12-AA12-X23</f>
        <v>0</v>
      </c>
      <c r="Y27" s="77">
        <f>Y9-Y19-Y21-Y24-Y25-Y26-Z13-AA13-Y23</f>
        <v>0</v>
      </c>
      <c r="Z27" s="77">
        <f>Z9-Z19-Z21-Z24-Z25-Z26-AA14-Z23</f>
        <v>0</v>
      </c>
      <c r="AA27" s="78">
        <f>AA9-AA19-AA21-AA24-AA25-AA26-AA23</f>
        <v>-3.0799999999953087E-4</v>
      </c>
      <c r="AB27" s="79"/>
      <c r="AC27" s="77">
        <f>AC9-AC19-AC21-AC24-AC25-AC26-AD12-AE12-AF12-AC23</f>
        <v>0</v>
      </c>
      <c r="AD27" s="77">
        <f>AD9-AD19-AD21-AD24-AD25-AD26-AE13-AF13-AD23</f>
        <v>0</v>
      </c>
      <c r="AE27" s="77">
        <f>AE9-AE19-AE21-AE24-AE25-AE26-AF14-AE23</f>
        <v>0</v>
      </c>
      <c r="AF27" s="78">
        <f>AF9-AF19-AF21-AF24-AF25-AF26-AF23</f>
        <v>1.3139999999998153E-3</v>
      </c>
      <c r="AG27" s="79"/>
      <c r="AH27" s="77">
        <f>AH9-AH19-AH21-AH24-AH25-AH26-AI12-AJ12-AK12-AH23</f>
        <v>0</v>
      </c>
      <c r="AI27" s="77">
        <f>AI9-AI19-AI21-AI24-AI25-AI26-AJ13-AK13-AI23</f>
        <v>0</v>
      </c>
      <c r="AJ27" s="77">
        <f>AJ9-AJ19-AJ21-AJ24-AJ25-AJ26-AK14-AJ23</f>
        <v>0</v>
      </c>
      <c r="AK27" s="78">
        <f>AK9-AK19-AK21-AK24-AK25-AK26-AK23</f>
        <v>0</v>
      </c>
      <c r="AL27" s="79"/>
      <c r="AM27" s="77">
        <f>AM9-AM19-AM21-AM24-AM25-AM26-AN12-AO12-AP12-AM23</f>
        <v>0</v>
      </c>
      <c r="AN27" s="77">
        <f>AN9-AN19-AN21-AN24-AN25-AN26-AO13-AP13-AN23</f>
        <v>0</v>
      </c>
      <c r="AO27" s="77">
        <f>AO9-AO19-AO21-AO24-AO25-AO26-AP14-AO23</f>
        <v>0</v>
      </c>
      <c r="AP27" s="78">
        <f>AP9-AP19-AP21-AP24-AP25-AP26-AP23</f>
        <v>2.2737367544323206E-13</v>
      </c>
      <c r="AQ27" s="79"/>
      <c r="AR27" s="77">
        <f>AR9-AR19-AR21-AR24-AR25-AR26-AS12-AT12-AU12-AR23</f>
        <v>0</v>
      </c>
      <c r="AS27" s="77">
        <f>AS9-AS19-AS21-AS24-AS25-AS26-AT13-AU13-AS23</f>
        <v>0</v>
      </c>
      <c r="AT27" s="77">
        <f>AT9-AT19-AT21-AT24-AT25-AT26-AU14-AT23</f>
        <v>0</v>
      </c>
      <c r="AU27" s="78">
        <f>AU9-AU19-AU21-AU24-AU25-AU26-AU23</f>
        <v>-1.3642420526593924E-12</v>
      </c>
    </row>
  </sheetData>
  <protectedRanges>
    <protectedRange sqref="AA12:AA13 AC15:AF18 AC20:AF21 AI12 AK12:AK13 AD12 T12 V12:V13 AN12 AF12:AF13 AH15:AK18 AH20:AK21 S15:V18 S20:V21 X15:AA18 X20:AA21 Y12 AP12:AP13 AR15:AU18 AR20:AU21 AS12 AU12:AU13 AC23:AF26 AH23:AK26 S23:V26 X23:AA26 AR23:AU26 AM23:AP26 AM20:AP21 AM15:AP18" name="Диапазон1_1"/>
  </protectedRanges>
  <mergeCells count="15">
    <mergeCell ref="W6:AA6"/>
    <mergeCell ref="AB6:AF6"/>
    <mergeCell ref="AG6:AK6"/>
    <mergeCell ref="AL6:AP6"/>
    <mergeCell ref="AQ6:AU6"/>
    <mergeCell ref="F3:G3"/>
    <mergeCell ref="K3:L3"/>
    <mergeCell ref="A4:G4"/>
    <mergeCell ref="H4:AU4"/>
    <mergeCell ref="A6:A7"/>
    <mergeCell ref="B6:B7"/>
    <mergeCell ref="C6:G6"/>
    <mergeCell ref="H6:L6"/>
    <mergeCell ref="M6:Q6"/>
    <mergeCell ref="R6:V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2021-03-25T12:56:50Z</dcterms:created>
  <dcterms:modified xsi:type="dcterms:W3CDTF">2021-03-25T12:57:52Z</dcterms:modified>
</cp:coreProperties>
</file>